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5495" windowHeight="10140" tabRatio="946" activeTab="5"/>
  </bookViews>
  <sheets>
    <sheet name="Instructions" sheetId="1" r:id="rId1"/>
    <sheet name="Template Tips" sheetId="2" r:id="rId2"/>
    <sheet name="Rate Approval Form" sheetId="3" r:id="rId3"/>
    <sheet name="Description Form" sheetId="4" r:id="rId4"/>
    <sheet name="Cost Study Summary" sheetId="5" r:id="rId5"/>
    <sheet name="Allocated Costs" sheetId="6" r:id="rId6"/>
    <sheet name="Depreciation" sheetId="7" r:id="rId7"/>
    <sheet name="Consumables" sheetId="8" r:id="rId8"/>
    <sheet name="Test A" sheetId="9" r:id="rId9"/>
    <sheet name="Test B" sheetId="10" r:id="rId10"/>
    <sheet name="Test C" sheetId="11" r:id="rId11"/>
    <sheet name="Test D" sheetId="12" r:id="rId12"/>
    <sheet name="Test E" sheetId="13" r:id="rId13"/>
  </sheets>
  <definedNames/>
  <calcPr fullCalcOnLoad="1"/>
</workbook>
</file>

<file path=xl/comments4.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5.xml><?xml version="1.0" encoding="utf-8"?>
<comments xmlns="http://schemas.openxmlformats.org/spreadsheetml/2006/main">
  <authors>
    <author>Mendez, Kristina</author>
  </authors>
  <commentList>
    <comment ref="E64" authorId="0">
      <text>
        <r>
          <rPr>
            <b/>
            <sz val="9"/>
            <rFont val="Tahoma"/>
            <family val="2"/>
          </rPr>
          <t>Remaining Time:</t>
        </r>
        <r>
          <rPr>
            <sz val="9"/>
            <rFont val="Tahoma"/>
            <family val="2"/>
          </rPr>
          <t xml:space="preserve">
This cell should be balanced as close to 0 as possible.</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E4" authorId="0">
      <text>
        <r>
          <rPr>
            <b/>
            <sz val="9"/>
            <rFont val="Tahoma"/>
            <family val="2"/>
          </rPr>
          <t xml:space="preserve">Prior Year Comparison:
</t>
        </r>
        <r>
          <rPr>
            <sz val="9"/>
            <rFont val="Tahoma"/>
            <family val="2"/>
          </rPr>
          <t xml:space="preserve">Please run m-Fin Trial Balance reports to obtain and complete the actual net asset balances, expenses and revenue for FY18 and FY19. For FY20, run these reports for the most recentely completed period. Be sure to enter that period in cell E5.
</t>
        </r>
      </text>
    </comment>
  </commentList>
</comments>
</file>

<file path=xl/comments6.xml><?xml version="1.0" encoding="utf-8"?>
<comments xmlns="http://schemas.openxmlformats.org/spreadsheetml/2006/main">
  <authors>
    <author>Mendez, Kristina</author>
    <author>Norman, Becca</author>
  </authors>
  <commentList>
    <comment ref="C41" authorId="0">
      <text>
        <r>
          <rPr>
            <b/>
            <sz val="9"/>
            <rFont val="Tahoma"/>
            <family val="2"/>
          </rPr>
          <t>Reserve:</t>
        </r>
        <r>
          <rPr>
            <sz val="9"/>
            <rFont val="Tahoma"/>
            <family val="2"/>
          </rPr>
          <t xml:space="preserve">
Please enter desired reserve in # of days. Please note this may not exceed 60.</t>
        </r>
      </text>
    </comment>
    <comment ref="C40" authorId="0">
      <text>
        <r>
          <rPr>
            <b/>
            <sz val="9"/>
            <rFont val="Tahoma"/>
            <family val="2"/>
          </rPr>
          <t>Space:</t>
        </r>
        <r>
          <rPr>
            <sz val="9"/>
            <rFont val="Tahoma"/>
            <family val="2"/>
          </rPr>
          <t xml:space="preserve">
Please refer to Webspace for your SC's square footage. For questions regarding updating Webspace, please contact the Finance Office.</t>
        </r>
      </text>
    </comment>
    <comment ref="C46" authorId="1">
      <text>
        <r>
          <rPr>
            <b/>
            <sz val="9"/>
            <rFont val="Tahoma"/>
            <family val="2"/>
          </rPr>
          <t>General Operating:</t>
        </r>
        <r>
          <rPr>
            <sz val="9"/>
            <rFont val="Tahoma"/>
            <family val="2"/>
          </rPr>
          <t xml:space="preserve">
Please provide a breakdown of general operating and indirect costs.</t>
        </r>
      </text>
    </comment>
  </commentList>
</comments>
</file>

<file path=xl/comments8.xml><?xml version="1.0" encoding="utf-8"?>
<comments xmlns="http://schemas.openxmlformats.org/spreadsheetml/2006/main">
  <authors>
    <author>Mendez, Kristina</author>
    <author>Norman, Becca</author>
  </authors>
  <commentList>
    <comment ref="A3" authorId="0">
      <text>
        <r>
          <rPr>
            <b/>
            <sz val="9"/>
            <rFont val="Tahoma"/>
            <family val="2"/>
          </rPr>
          <t>Sorting:</t>
        </r>
        <r>
          <rPr>
            <sz val="9"/>
            <rFont val="Tahoma"/>
            <family val="2"/>
          </rPr>
          <t xml:space="preserve">
Please resort these items alphabetically after everything has been entrered.</t>
        </r>
      </text>
    </comment>
    <comment ref="A4" authorId="1">
      <text>
        <r>
          <rPr>
            <b/>
            <sz val="9"/>
            <rFont val="Tahoma"/>
            <family val="2"/>
          </rPr>
          <t>Consumables:</t>
        </r>
        <r>
          <rPr>
            <sz val="9"/>
            <rFont val="Tahoma"/>
            <family val="2"/>
          </rPr>
          <t xml:space="preserve">
Examples of consumable and how this ties into the "test" tabs.  Please enter your own consumables.</t>
        </r>
      </text>
    </comment>
  </commentList>
</comments>
</file>

<file path=xl/comments9.xml><?xml version="1.0" encoding="utf-8"?>
<comments xmlns="http://schemas.openxmlformats.org/spreadsheetml/2006/main">
  <authors>
    <author>Mendez, Kristina</author>
  </authors>
  <commentList>
    <comment ref="B6" authorId="0">
      <text>
        <r>
          <rPr>
            <b/>
            <sz val="9"/>
            <rFont val="Tahoma"/>
            <family val="2"/>
          </rPr>
          <t>Test:</t>
        </r>
        <r>
          <rPr>
            <sz val="9"/>
            <rFont val="Tahoma"/>
            <family val="2"/>
          </rPr>
          <t xml:space="preserve">
Please complete these boxes with the names of the each test, procedure or good provided.</t>
        </r>
      </text>
    </comment>
  </commentList>
</comments>
</file>

<file path=xl/sharedStrings.xml><?xml version="1.0" encoding="utf-8"?>
<sst xmlns="http://schemas.openxmlformats.org/spreadsheetml/2006/main" count="510" uniqueCount="241">
  <si>
    <t>Kg</t>
  </si>
  <si>
    <t>.33kg</t>
  </si>
  <si>
    <t>Total Projected Expense</t>
  </si>
  <si>
    <t>Total Projected Revenue</t>
  </si>
  <si>
    <t>Natl. Diagnostics</t>
  </si>
  <si>
    <t>cs</t>
  </si>
  <si>
    <t>Fisher</t>
  </si>
  <si>
    <t>Quantity ml</t>
  </si>
  <si>
    <t>23-021-400</t>
  </si>
  <si>
    <t>HS 200</t>
  </si>
  <si>
    <t>gallon</t>
  </si>
  <si>
    <t># Unit/Item</t>
  </si>
  <si>
    <t>Item Price</t>
  </si>
  <si>
    <t>Gallon</t>
  </si>
  <si>
    <t>95% Ethanol</t>
  </si>
  <si>
    <t>Histoclear</t>
  </si>
  <si>
    <t>Nitrile Gloves</t>
  </si>
  <si>
    <t>GAR</t>
  </si>
  <si>
    <t>Price per slide</t>
  </si>
  <si>
    <t>UCHSC</t>
  </si>
  <si>
    <t>Fisher Scientific</t>
  </si>
  <si>
    <t>ml</t>
  </si>
  <si>
    <t>Paraplast Plus</t>
  </si>
  <si>
    <t>Price Per Unit</t>
  </si>
  <si>
    <t>Cost</t>
  </si>
  <si>
    <t>Tissue Tek cassettes</t>
  </si>
  <si>
    <t>each</t>
  </si>
  <si>
    <t>Name</t>
  </si>
  <si>
    <t>CONSUMABLES</t>
  </si>
  <si>
    <t>Item</t>
  </si>
  <si>
    <t>Unit</t>
  </si>
  <si>
    <t>Price per Item</t>
  </si>
  <si>
    <t>Catalog #</t>
  </si>
  <si>
    <t>Supplier</t>
  </si>
  <si>
    <t>Service</t>
  </si>
  <si>
    <t>Estimated number per year</t>
  </si>
  <si>
    <t xml:space="preserve">Total Revenue per year </t>
  </si>
  <si>
    <t>Cost per service per year</t>
  </si>
  <si>
    <t>100% Ethanol</t>
  </si>
  <si>
    <t>19-170-357D</t>
  </si>
  <si>
    <t>Nitrile gloves</t>
  </si>
  <si>
    <t>Price per service</t>
  </si>
  <si>
    <t>Revenue per service per year</t>
  </si>
  <si>
    <t>Sub-Total Consumables</t>
  </si>
  <si>
    <t>Sub-Total Labor</t>
  </si>
  <si>
    <t>Totals</t>
  </si>
  <si>
    <t>Description</t>
  </si>
  <si>
    <t>Current Year Reserve</t>
  </si>
  <si>
    <t>Utilization Check</t>
  </si>
  <si>
    <t>Time per service per year</t>
  </si>
  <si>
    <t>Consumable and time allocation for each</t>
  </si>
  <si>
    <t>Sub-Total Time</t>
  </si>
  <si>
    <t>Hours Needed For Production</t>
  </si>
  <si>
    <t>Hours Available For Production</t>
  </si>
  <si>
    <t>Hours Available</t>
  </si>
  <si>
    <t>Additional Time Available</t>
  </si>
  <si>
    <t>Consumable cost for service</t>
  </si>
  <si>
    <t>Summary Expense Projection</t>
  </si>
  <si>
    <t>Summary Revenue Projection</t>
  </si>
  <si>
    <t>Test A</t>
  </si>
  <si>
    <t>Test B</t>
  </si>
  <si>
    <t>Test C</t>
  </si>
  <si>
    <t>Test D</t>
  </si>
  <si>
    <t>Test E</t>
  </si>
  <si>
    <t>Service: Test A</t>
  </si>
  <si>
    <t>Employee A</t>
  </si>
  <si>
    <t>Employee B</t>
  </si>
  <si>
    <t>Days</t>
  </si>
  <si>
    <t>Total Hours</t>
  </si>
  <si>
    <t>Minutes Available</t>
  </si>
  <si>
    <t>Labor (minutes)</t>
  </si>
  <si>
    <t>Costs
(per hour)</t>
  </si>
  <si>
    <t>FYxx GAR</t>
  </si>
  <si>
    <t>GIR</t>
  </si>
  <si>
    <t>Total Salary ISU to recover</t>
  </si>
  <si>
    <t>% Effort in SC</t>
  </si>
  <si>
    <t>FYxx Desired Reserve</t>
  </si>
  <si>
    <t>Billable Time</t>
  </si>
  <si>
    <t>Total Annual Salary per year (including fringe benefits)</t>
  </si>
  <si>
    <t>Employee C</t>
  </si>
  <si>
    <t>Total Hours in Year</t>
  </si>
  <si>
    <t>Vacation</t>
  </si>
  <si>
    <t>Estimated Vacation Hours Taken</t>
  </si>
  <si>
    <t>Sick</t>
  </si>
  <si>
    <t>Estimated Sick Hours Taken</t>
  </si>
  <si>
    <t>Daily</t>
  </si>
  <si>
    <t>Estimated % of Day doing Production</t>
  </si>
  <si>
    <t>Total ASF</t>
  </si>
  <si>
    <t xml:space="preserve"> FYxx GIR</t>
  </si>
  <si>
    <t>INPUTS</t>
  </si>
  <si>
    <t>* % FTE (Full or Part Time)</t>
  </si>
  <si>
    <t>Minutes</t>
  </si>
  <si>
    <t>* Part or Full Time.  This will only be less than 100% if the employee is a part time employee.</t>
  </si>
  <si>
    <t>1.  Labor Estimates</t>
  </si>
  <si>
    <t>3.  Indirect Costs</t>
  </si>
  <si>
    <t>2.  Time Shrinkage</t>
  </si>
  <si>
    <t xml:space="preserve">Allowable Cash Reserve:  </t>
  </si>
  <si>
    <t>Depreciation</t>
  </si>
  <si>
    <t>Operating</t>
  </si>
  <si>
    <t>FYxx Current Year Reserve</t>
  </si>
  <si>
    <t>Equipment Depreciation</t>
  </si>
  <si>
    <t>Total Salary Cost per Hour</t>
  </si>
  <si>
    <t>Total Salary Cost per Minute</t>
  </si>
  <si>
    <t>Subtotal Consumables</t>
  </si>
  <si>
    <t>Consumables Exp per Slide</t>
  </si>
  <si>
    <t>Holidays</t>
  </si>
  <si>
    <t>Costs
(per minute)</t>
  </si>
  <si>
    <t>Beginning Net Assets</t>
  </si>
  <si>
    <t>Operating Balance</t>
  </si>
  <si>
    <t>Ending Net Assets</t>
  </si>
  <si>
    <t xml:space="preserve"> Cost Study Summary for:</t>
  </si>
  <si>
    <t>TIPS:</t>
  </si>
  <si>
    <t>Instructions</t>
  </si>
  <si>
    <t>Introduction</t>
  </si>
  <si>
    <t>Purpose</t>
  </si>
  <si>
    <t>Guidance</t>
  </si>
  <si>
    <t>Documentation</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</si>
  <si>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</si>
  <si>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</si>
  <si>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</si>
  <si>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Billing &amp; Pricing Considerations</t>
  </si>
  <si>
    <t>1. Internal customers including federally-funded sponsored projects cannot be charged more than actual cost.</t>
  </si>
  <si>
    <t>2. Federally-sponsored projects cannot be charged more or less than any other internal customers.</t>
  </si>
  <si>
    <t>Resources</t>
  </si>
  <si>
    <t>University Administrative Policy Statement on Retention of University Records:</t>
  </si>
  <si>
    <t>What Happens After the Cost Study is Submitted?</t>
  </si>
  <si>
    <t>What Happens After the Cost Study is Approved?</t>
  </si>
  <si>
    <t>Cost Study Submission Process</t>
  </si>
  <si>
    <t>http://www.ucdenver.edu/about/departments/finance/Pages/ServiceCenter.aspx</t>
  </si>
  <si>
    <t xml:space="preserve">For information about these and other financial guidelines, go to the Accounting Services web site at: </t>
  </si>
  <si>
    <t>University of Colorado Denver Internal Service Center Website:</t>
  </si>
  <si>
    <t>Please check one</t>
  </si>
  <si>
    <t>Complete the following:</t>
  </si>
  <si>
    <t>Unit Information</t>
  </si>
  <si>
    <t>Department</t>
  </si>
  <si>
    <t>Org Number</t>
  </si>
  <si>
    <t>Phone Number</t>
  </si>
  <si>
    <t>E-mail Address</t>
  </si>
  <si>
    <t>Preparer Information</t>
  </si>
  <si>
    <t>Effective Date Requested</t>
  </si>
  <si>
    <t xml:space="preserve">Proposal Approval, Recommendation, and Signatures </t>
  </si>
  <si>
    <t>Name (Please print or type)</t>
  </si>
  <si>
    <t>Signature</t>
  </si>
  <si>
    <t>Date</t>
  </si>
  <si>
    <t>Department Fiscal Manager</t>
  </si>
  <si>
    <t>(Must be signed by the Director of the Service Center or PI, Department Fiscal Manager, and if applicable, a Finance Office Reviewer)</t>
  </si>
  <si>
    <t xml:space="preserve"> Service Center Director or PI</t>
  </si>
  <si>
    <t>Service Center Director Information</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</si>
  <si>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</si>
  <si>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</si>
  <si>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Speedtype</t>
  </si>
  <si>
    <t>Who is your customer base?  Provide a general description of your customer base (internal to your department, selling to other CU departments, external customers, etc.).</t>
  </si>
  <si>
    <t>Considering internal revenues only, what revenue range do you expect to generate?</t>
  </si>
  <si>
    <t>Will the activity be charging sponsored projects?</t>
  </si>
  <si>
    <t>Are subsidies included in the proposed rates?</t>
  </si>
  <si>
    <t>B. Customer Base</t>
  </si>
  <si>
    <t>C: Revenue Range</t>
  </si>
  <si>
    <t>D: Charging sponsored projects</t>
  </si>
  <si>
    <t>F. Support Sources/Subsidies</t>
  </si>
  <si>
    <t>If yes, please identify the type of funding.</t>
  </si>
  <si>
    <t>Is this funding ongoing or one-time?</t>
  </si>
  <si>
    <t>It is strongly recommended departments identify a support source for service center operating cost overruns. Please identify a speedtype to be used in the event of deficit.</t>
  </si>
  <si>
    <t>Speedtype:</t>
  </si>
  <si>
    <t>It is against policy to purchase capital equipment from the service center Fund 28 speedtype. Please identify the Fund 72 reserve speedtype and any other speedtype that will likely be used for these purchases.</t>
  </si>
  <si>
    <t>Annual Amount:</t>
  </si>
  <si>
    <t>$</t>
  </si>
  <si>
    <t>One-Time Amount:</t>
  </si>
  <si>
    <t>Employee ID</t>
  </si>
  <si>
    <t>You can use this workbook to create up multiple rate calculation sheets.  Please add a new test sheet for each service.</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</si>
  <si>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</si>
  <si>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At a minimum, a SC must retain the following documentation for the periods of time noted per University Records Retention Schedule, the CU Records Retention APS, and Schedule 7 of the Colorado State Archives Records Management Manual. Generally, this includes:</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</si>
  <si>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</si>
  <si>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</si>
  <si>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</si>
  <si>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</si>
  <si>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PART 220—COST PRINCIPLES FOR EDUCATIONAL INSTITUTIONS (OMB CIRCULAR A-21)</t>
  </si>
  <si>
    <t>https://www.gpo.gov/fdsys/pkg/CFR-2012-title2-vol1/xml/CFR-2012-title2-vol1-part220.xml</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</si>
  <si>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</si>
  <si>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Description of Service Center</t>
  </si>
  <si>
    <t xml:space="preserve">Describe how the service is unique and furthers the mission of the University of Colorado Denver I Anschutz Medical Campus.  Please provide a description of the goods and services to be provided.
</t>
  </si>
  <si>
    <t>G. Rate/Cost Subsidy Description</t>
  </si>
  <si>
    <t>Program</t>
  </si>
  <si>
    <t>Service Center Name</t>
  </si>
  <si>
    <t>" " Service Center</t>
  </si>
  <si>
    <t>628XXXXX</t>
  </si>
  <si>
    <t>Employee (please list each individually)</t>
  </si>
  <si>
    <t>University of Colorado Denver | Anschutz Medical Campus 
Internal Sales Activity Rate Sheet</t>
  </si>
  <si>
    <t>H. Reserve</t>
  </si>
  <si>
    <t>Will this service center accumulate a reserve?</t>
  </si>
  <si>
    <t>Sub-Total Expenses</t>
  </si>
  <si>
    <t>PY Ending Balance</t>
  </si>
  <si>
    <t xml:space="preserve">Total expenses plus reserve </t>
  </si>
  <si>
    <t>Reserve:</t>
  </si>
  <si>
    <t>Prior Year Comparison</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</si>
  <si>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</si>
  <si>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Finance Office Reviewer </t>
    </r>
    <r>
      <rPr>
        <i/>
        <sz val="11"/>
        <color indexed="8"/>
        <rFont val="Arial"/>
        <family val="2"/>
      </rPr>
      <t>(Required if Revenue &gt; $50K or if otherwise notified)</t>
    </r>
  </si>
  <si>
    <t xml:space="preserve">University of Colorado Denver | Anschutz Medical Campus </t>
  </si>
  <si>
    <t>·       The cells highlighted in light yellow indicate that user input is required.</t>
  </si>
  <si>
    <t>·       If a line item does not apply to your service center, do not delete the line as the template tabs are linked.  Enter a zero in the cell.</t>
  </si>
  <si>
    <r>
      <t xml:space="preserve">·       The </t>
    </r>
    <r>
      <rPr>
        <b/>
        <sz val="11"/>
        <rFont val="Arial Narrow"/>
        <family val="2"/>
      </rPr>
      <t xml:space="preserve">Cost Study Summary </t>
    </r>
    <r>
      <rPr>
        <sz val="11"/>
        <rFont val="Arial Narrow"/>
        <family val="2"/>
      </rPr>
      <t xml:space="preserve">tab should be completed last.  The data from the supporting tabs will populate many of the cells on the Summary tab.  </t>
    </r>
  </si>
  <si>
    <r>
      <t xml:space="preserve">·       The </t>
    </r>
    <r>
      <rPr>
        <b/>
        <sz val="11"/>
        <rFont val="Arial Narrow"/>
        <family val="2"/>
      </rPr>
      <t xml:space="preserve">Allocated Costs </t>
    </r>
    <r>
      <rPr>
        <sz val="11"/>
        <rFont val="Arial Narrow"/>
        <family val="2"/>
      </rPr>
      <t>tab is for recording costs that will be allocated to all services such as salary, grant, and effort data; current reserve data and carry forward data from the prior FY; and overhead for GAR &amp; GIR.</t>
    </r>
  </si>
  <si>
    <r>
      <t xml:space="preserve">·       The </t>
    </r>
    <r>
      <rPr>
        <b/>
        <sz val="11"/>
        <rFont val="Arial Narrow"/>
        <family val="2"/>
      </rPr>
      <t>Consumables tab</t>
    </r>
    <r>
      <rPr>
        <sz val="11"/>
        <rFont val="Arial Narrow"/>
        <family val="2"/>
      </rPr>
      <t xml:space="preserve"> is for recording of all supply costs, equipment costs including depreciation and/or maintenance costs. Each item type should be listed separately so that price or quantities can be updated as they fluctuate from one year to the next.</t>
    </r>
  </si>
  <si>
    <r>
      <t xml:space="preserve">·       The </t>
    </r>
    <r>
      <rPr>
        <b/>
        <sz val="11"/>
        <rFont val="Arial Narrow"/>
        <family val="2"/>
      </rPr>
      <t xml:space="preserve">Test </t>
    </r>
    <r>
      <rPr>
        <sz val="11"/>
        <rFont val="Arial Narrow"/>
        <family val="2"/>
      </rPr>
      <t xml:space="preserve">tabs provide examples of the cost for each test including all the consumables, labor, and overhead.  The template has member/non-member rates but this only applies if a grant is providing salary support for the employees working in the service center and the grant identifies who members would be to get the discounted rate.  The difference between the two rates is the labor cost.  If there is no grant support, the member/non-member distinction should be changed to internal/external to represent rates for internal, university, users and non-university, external, users of the services.  Internal users are those who pay for your services with a speedtype which also includes UPI and UCH.
·       On the </t>
    </r>
    <r>
      <rPr>
        <b/>
        <sz val="11"/>
        <rFont val="Arial Narrow"/>
        <family val="2"/>
      </rPr>
      <t>Test</t>
    </r>
    <r>
      <rPr>
        <sz val="11"/>
        <rFont val="Arial Narrow"/>
        <family val="2"/>
      </rPr>
      <t xml:space="preserve"> tabs, it is important to enter the supply names exactly as listed on the consumables tab so that the Vlookup formula in the Price per Unit column will work correctly.  Please do not hard-code information in the cells with formulas.  
·       In addition to all the costs needed for each test, you will need to know the time it takes to run each test.  To calculate the time, be sure to include any pre and post analysis time with the actual running of the test.</t>
    </r>
  </si>
  <si>
    <r>
      <t xml:space="preserve">·       Below the expense and revenue sections in the Cost Study Summary is the </t>
    </r>
    <r>
      <rPr>
        <b/>
        <sz val="11"/>
        <rFont val="Arial Narrow"/>
        <family val="2"/>
      </rPr>
      <t>Time Utilization check</t>
    </r>
    <r>
      <rPr>
        <sz val="11"/>
        <rFont val="Arial Narrow"/>
        <family val="2"/>
      </rPr>
      <t>.  This compares the total hours available to work (as calculated on the Allocable costs tab) with the total time needed to perform the projected volume of work (calculated from the various tests provided).  The numbers should be equal to break-even.
·       The Time Utilization Table below should be used to estimate time available for production. It may be modified slightly but should always consider campus holidays, employee vacation/sick time, and a reduction for any normal daily inefficiencies.</t>
    </r>
  </si>
  <si>
    <r>
      <t xml:space="preserve">·       The </t>
    </r>
    <r>
      <rPr>
        <b/>
        <sz val="11"/>
        <rFont val="Arial Narrow"/>
        <family val="2"/>
      </rPr>
      <t>Rate Approval</t>
    </r>
    <r>
      <rPr>
        <sz val="11"/>
        <rFont val="Arial Narrow"/>
        <family val="2"/>
      </rPr>
      <t xml:space="preserve"> and </t>
    </r>
    <r>
      <rPr>
        <b/>
        <sz val="11"/>
        <rFont val="Arial Narrow"/>
        <family val="2"/>
      </rPr>
      <t>Description Forms</t>
    </r>
    <r>
      <rPr>
        <sz val="11"/>
        <rFont val="Arial Narrow"/>
        <family val="2"/>
      </rPr>
      <t xml:space="preserve"> are new forms which must be completed as they provide valuable information to assist the Finance Office in their review and understanding of the Service Center.</t>
    </r>
  </si>
  <si>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</si>
  <si>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</si>
  <si>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 the Accounting Services web link below.</t>
    </r>
  </si>
  <si>
    <t xml:space="preserve">·       The white cells indicate that a formula is imbedded.  </t>
  </si>
  <si>
    <t>pick one</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</si>
  <si>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</si>
  <si>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Average Beginning Balance</t>
  </si>
  <si>
    <t>FY 20 Estimates</t>
  </si>
  <si>
    <t>Grant or Dept support</t>
  </si>
  <si>
    <t>Internal Members</t>
  </si>
  <si>
    <t>Asset Tag</t>
  </si>
  <si>
    <t>Useful Life</t>
  </si>
  <si>
    <t>What is Depreciating</t>
  </si>
  <si>
    <t xml:space="preserve">Total Depreciation </t>
  </si>
  <si>
    <t>Quarterly Cost</t>
  </si>
  <si>
    <t>Total Cost</t>
  </si>
  <si>
    <t>Yearly Depreciation</t>
  </si>
  <si>
    <t>Depreciation Schedule</t>
  </si>
  <si>
    <t xml:space="preserve"> </t>
  </si>
  <si>
    <t>Subsidy</t>
  </si>
  <si>
    <t>FY21 Internal Service Center Rate Calculation</t>
  </si>
  <si>
    <r>
      <t xml:space="preserve">Completed cost studies are due to the Finance Office on </t>
    </r>
    <r>
      <rPr>
        <b/>
        <sz val="11"/>
        <rFont val="Arial"/>
        <family val="2"/>
      </rPr>
      <t>2/14/20.</t>
    </r>
  </si>
  <si>
    <t>FY 21 Estimates</t>
  </si>
  <si>
    <t>FY 20 To Date</t>
  </si>
  <si>
    <t>FY 19 Actuals</t>
  </si>
  <si>
    <t>FY18 Actuals</t>
  </si>
  <si>
    <t>Actual FY21 Reserve</t>
  </si>
  <si>
    <t>#####</t>
  </si>
  <si>
    <t>Enter your consumables here</t>
  </si>
  <si>
    <t>example</t>
  </si>
  <si>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Once approved, you may use the approved cost study as a guide when entering FY21 budgets.</t>
    </r>
  </si>
  <si>
    <t>FY19 Actual number per year</t>
  </si>
  <si>
    <t>Contribution toward FY21 reserve</t>
  </si>
  <si>
    <t xml:space="preserve">General Operating </t>
  </si>
  <si>
    <r>
      <t xml:space="preserve">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 by </t>
    </r>
    <r>
      <rPr>
        <b/>
        <sz val="11"/>
        <rFont val="Arial"/>
        <family val="2"/>
      </rPr>
      <t>April 15, 2020</t>
    </r>
    <r>
      <rPr>
        <sz val="11"/>
        <rFont val="Arial"/>
        <family val="2"/>
      </rPr>
      <t>. Please retain a copy of the approved cost study in your SC records.</t>
    </r>
  </si>
  <si>
    <t>https://www.cu.edu/sites/default/files/2006.pdf</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</si>
</sst>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000_);_(&quot;$&quot;* \(#,##0.0000\);_(&quot;$&quot;* &quot;-&quot;??_);_(@_)"/>
    <numFmt numFmtId="166" formatCode="0_);[Red]\(0\)"/>
    <numFmt numFmtId="167" formatCode="&quot;$&quot;#,##0.00"/>
    <numFmt numFmtId="168" formatCode="&quot;$&quot;#,##0"/>
    <numFmt numFmtId="169" formatCode="#,##0.0_);\(#,##0.0\)"/>
    <numFmt numFmtId="170" formatCode="mm/dd/yyyy"/>
    <numFmt numFmtId="171" formatCode="0.0%"/>
    <numFmt numFmtId="172" formatCode="[$-409]mmmm\ d\,\ yyyy;@"/>
    <numFmt numFmtId="173" formatCode="_(&quot;$&quot;* #,##0_);_(&quot;$&quot;* \(#,##0\);_(&quot;$&quot;* &quot;-&quot;??_);_(@_)"/>
    <numFmt numFmtId="174" formatCode="0.00000"/>
    <numFmt numFmtId="175" formatCode="0.000"/>
    <numFmt numFmtId="176" formatCode="0.0"/>
    <numFmt numFmtId="177" formatCode="_(&quot;$&quot;* #,##0.0_);_(&quot;$&quot;* \(#,##0.0\);_(&quot;$&quot;* &quot;-&quot;??_);_(@_)"/>
    <numFmt numFmtId="178" formatCode="&quot;$&quot;#,##0.0_);\(&quot;$&quot;#,##0.0\)"/>
    <numFmt numFmtId="179" formatCode="&quot;Yes&quot;;&quot;Yes&quot;;&quot;No&quot;"/>
    <numFmt numFmtId="180" formatCode="&quot;True&quot;;&quot;True&quot;;&quot;False&quot;"/>
    <numFmt numFmtId="181" formatCode="&quot;On&quot;;&quot;On&quot;;&quot;Off&quot;"/>
    <numFmt numFmtId="182" formatCode="[$€-2]\ #,##0.00_);[Red]\([$€-2]\ #,##0.00\)"/>
  </numFmts>
  <fonts count="86">
    <font>
      <sz val="9"/>
      <name val="Geneva"/>
      <family val="0"/>
    </font>
    <font>
      <sz val="11"/>
      <color indexed="8"/>
      <name val="Calibri"/>
      <family val="2"/>
    </font>
    <font>
      <b/>
      <sz val="12"/>
      <name val="Arial"/>
      <family val="2"/>
    </font>
    <font>
      <sz val="8"/>
      <name val="Arial"/>
      <family val="2"/>
    </font>
    <font>
      <sz val="10"/>
      <name val="Arial"/>
      <family val="2"/>
    </font>
    <font>
      <b/>
      <sz val="14"/>
      <name val="Arial"/>
      <family val="2"/>
    </font>
    <font>
      <b/>
      <sz val="9"/>
      <name val="Arial"/>
      <family val="2"/>
    </font>
    <font>
      <sz val="9"/>
      <name val="Arial"/>
      <family val="2"/>
    </font>
    <font>
      <sz val="9"/>
      <name val="Tahoma"/>
      <family val="2"/>
    </font>
    <font>
      <b/>
      <sz val="9"/>
      <name val="Tahoma"/>
      <family val="2"/>
    </font>
    <font>
      <u val="single"/>
      <sz val="10"/>
      <color indexed="12"/>
      <name val="Arial"/>
      <family val="2"/>
    </font>
    <font>
      <b/>
      <sz val="8"/>
      <name val="Tahoma"/>
      <family val="2"/>
    </font>
    <font>
      <sz val="8"/>
      <name val="Tahoma"/>
      <family val="2"/>
    </font>
    <font>
      <b/>
      <u val="single"/>
      <sz val="8"/>
      <name val="Tahoma"/>
      <family val="2"/>
    </font>
    <font>
      <sz val="10"/>
      <color indexed="8"/>
      <name val="Arial"/>
      <family val="2"/>
    </font>
    <font>
      <sz val="8"/>
      <color indexed="8"/>
      <name val="Tahoma"/>
      <family val="2"/>
    </font>
    <font>
      <i/>
      <sz val="9"/>
      <name val="Arial"/>
      <family val="2"/>
    </font>
    <font>
      <b/>
      <u val="single"/>
      <sz val="11"/>
      <name val="Arial"/>
      <family val="2"/>
    </font>
    <font>
      <sz val="11"/>
      <name val="Arial"/>
      <family val="2"/>
    </font>
    <font>
      <u val="single"/>
      <sz val="11"/>
      <name val="Arial"/>
      <family val="2"/>
    </font>
    <font>
      <b/>
      <sz val="11"/>
      <name val="Arial"/>
      <family val="2"/>
    </font>
    <font>
      <sz val="11"/>
      <color indexed="48"/>
      <name val="Arial"/>
      <family val="2"/>
    </font>
    <font>
      <b/>
      <u val="single"/>
      <sz val="9"/>
      <name val="Arial"/>
      <family val="2"/>
    </font>
    <font>
      <sz val="9"/>
      <color indexed="10"/>
      <name val="Arial"/>
      <family val="2"/>
    </font>
    <font>
      <b/>
      <sz val="11"/>
      <color indexed="8"/>
      <name val="Arial"/>
      <family val="2"/>
    </font>
    <font>
      <i/>
      <sz val="11"/>
      <color indexed="8"/>
      <name val="Arial"/>
      <family val="2"/>
    </font>
    <font>
      <sz val="11"/>
      <color indexed="8"/>
      <name val="Arial"/>
      <family val="2"/>
    </font>
    <font>
      <b/>
      <sz val="12"/>
      <name val="Calibri"/>
      <family val="2"/>
    </font>
    <font>
      <sz val="12"/>
      <name val="Arial"/>
      <family val="2"/>
    </font>
    <font>
      <b/>
      <i/>
      <sz val="9"/>
      <name val="Arial"/>
      <family val="2"/>
    </font>
    <font>
      <sz val="11"/>
      <name val="Arial Narrow"/>
      <family val="2"/>
    </font>
    <font>
      <b/>
      <sz val="11"/>
      <name val="Arial Narrow"/>
      <family val="2"/>
    </font>
    <font>
      <i/>
      <sz val="10"/>
      <name val="Arial"/>
      <family val="2"/>
    </font>
    <font>
      <b/>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9"/>
      <color indexed="36"/>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1"/>
      <color indexed="10"/>
      <name val="Arial"/>
      <family val="2"/>
    </font>
    <font>
      <u val="single"/>
      <sz val="11"/>
      <color indexed="39"/>
      <name val="Arial"/>
      <family val="2"/>
    </font>
    <font>
      <sz val="11"/>
      <color indexed="10"/>
      <name val="Arial"/>
      <family val="2"/>
    </font>
    <font>
      <b/>
      <sz val="9"/>
      <color indexed="2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2"/>
    </font>
    <font>
      <b/>
      <sz val="11"/>
      <color rgb="FFFF0000"/>
      <name val="Arial"/>
      <family val="2"/>
    </font>
    <font>
      <u val="single"/>
      <sz val="11"/>
      <color theme="10"/>
      <name val="Arial"/>
      <family val="2"/>
    </font>
    <font>
      <sz val="11"/>
      <color rgb="FFFF0000"/>
      <name val="Arial"/>
      <family val="2"/>
    </font>
    <font>
      <i/>
      <sz val="11"/>
      <color theme="1"/>
      <name val="Arial"/>
      <family val="2"/>
    </font>
    <font>
      <sz val="11"/>
      <color theme="1"/>
      <name val="Arial"/>
      <family val="2"/>
    </font>
    <font>
      <b/>
      <sz val="11"/>
      <color theme="1"/>
      <name val="Arial"/>
      <family val="2"/>
    </font>
    <font>
      <sz val="9"/>
      <color rgb="FFFF0000"/>
      <name val="Arial"/>
      <family val="2"/>
    </font>
    <font>
      <b/>
      <sz val="9"/>
      <color rgb="FF00B050"/>
      <name val="Arial"/>
      <family val="2"/>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B7"/>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top style="thin"/>
      <bottom/>
    </border>
    <border>
      <left style="thin"/>
      <right/>
      <top/>
      <bottom/>
    </border>
    <border>
      <left style="thin"/>
      <right/>
      <top style="thin"/>
      <bottom style="thin"/>
    </border>
    <border>
      <left style="thin"/>
      <right/>
      <top/>
      <bottom style="thin"/>
    </border>
    <border>
      <left/>
      <right/>
      <top/>
      <bottom style="thin"/>
    </border>
    <border>
      <left/>
      <right/>
      <top/>
      <bottom style="hair"/>
    </border>
    <border>
      <left/>
      <right style="medium"/>
      <top/>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thin"/>
      <right style="medium"/>
      <top style="medium"/>
      <bottom style="medium"/>
    </border>
    <border>
      <left style="medium"/>
      <right/>
      <top style="medium"/>
      <bottom/>
    </border>
    <border>
      <left/>
      <right style="medium"/>
      <top style="medium"/>
      <bottom/>
    </border>
    <border>
      <left style="medium"/>
      <right/>
      <top/>
      <bottom/>
    </border>
    <border>
      <left/>
      <right/>
      <top style="medium"/>
      <bottom/>
    </border>
    <border>
      <left/>
      <right/>
      <top/>
      <bottom style="medium"/>
    </border>
    <border>
      <left/>
      <right style="thin"/>
      <top style="thin"/>
      <bottom/>
    </border>
    <border>
      <left/>
      <right style="thin"/>
      <top/>
      <bottom/>
    </border>
    <border>
      <left/>
      <right style="thin"/>
      <top/>
      <bottom style="thin"/>
    </border>
    <border>
      <left style="thin"/>
      <right style="thin"/>
      <top/>
      <bottom style="thin"/>
    </border>
    <border>
      <left/>
      <right/>
      <top style="thin"/>
      <bottom style="thin"/>
    </border>
    <border>
      <left/>
      <right style="thin"/>
      <top style="thin"/>
      <bottom style="thin"/>
    </border>
    <border>
      <left/>
      <right/>
      <top style="thin"/>
      <bottom/>
    </border>
    <border>
      <left style="medium"/>
      <right style="medium"/>
      <top/>
      <bottom style="thin"/>
    </border>
    <border>
      <left style="medium"/>
      <right/>
      <top/>
      <bottom style="thin"/>
    </border>
    <border>
      <left/>
      <right style="medium"/>
      <top/>
      <bottom style="thin"/>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style="medium"/>
      <right style="thin"/>
      <top style="thin"/>
      <bottom style="thin"/>
    </border>
    <border>
      <left style="thin"/>
      <right style="medium"/>
      <top style="thin"/>
      <bottom style="thin"/>
    </border>
    <border>
      <left style="thin"/>
      <right style="medium"/>
      <top style="thin">
        <color theme="0" tint="-0.149959996342659"/>
      </top>
      <bottom style="thin">
        <color theme="0" tint="-0.149959996342659"/>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color theme="0" tint="-0.149959996342659"/>
      </bottom>
    </border>
    <border>
      <left/>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4" fillId="0" borderId="0">
      <alignment/>
      <protection/>
    </xf>
    <xf numFmtId="0" fontId="71"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18">
    <xf numFmtId="0" fontId="0" fillId="0" borderId="0" xfId="0" applyAlignment="1">
      <alignment/>
    </xf>
    <xf numFmtId="0" fontId="7" fillId="0" borderId="0" xfId="0" applyFont="1" applyFill="1" applyAlignment="1">
      <alignment horizontal="left"/>
    </xf>
    <xf numFmtId="0" fontId="7" fillId="0" borderId="0" xfId="0" applyFont="1" applyAlignment="1">
      <alignment horizontal="left"/>
    </xf>
    <xf numFmtId="0" fontId="7" fillId="0" borderId="0" xfId="0" applyFont="1" applyAlignment="1">
      <alignment horizontal="left" indent="1"/>
    </xf>
    <xf numFmtId="0" fontId="7" fillId="0" borderId="0" xfId="0" applyFont="1" applyFill="1" applyAlignment="1">
      <alignment horizontal="left" indent="1"/>
    </xf>
    <xf numFmtId="0" fontId="6" fillId="0" borderId="0" xfId="0" applyFont="1" applyAlignment="1">
      <alignment horizontal="left" indent="1"/>
    </xf>
    <xf numFmtId="7" fontId="6" fillId="33" borderId="10" xfId="45" applyNumberFormat="1" applyFont="1" applyFill="1" applyBorder="1" applyAlignment="1">
      <alignment/>
    </xf>
    <xf numFmtId="0" fontId="7" fillId="0" borderId="0" xfId="0" applyFont="1" applyAlignment="1">
      <alignment/>
    </xf>
    <xf numFmtId="0" fontId="6" fillId="0" borderId="0" xfId="0" applyFont="1" applyAlignment="1">
      <alignment horizontal="center"/>
    </xf>
    <xf numFmtId="5" fontId="7" fillId="0" borderId="11" xfId="0" applyNumberFormat="1" applyFont="1" applyFill="1" applyBorder="1" applyAlignment="1">
      <alignment/>
    </xf>
    <xf numFmtId="0" fontId="6" fillId="0" borderId="0" xfId="0" applyFont="1" applyAlignment="1">
      <alignment/>
    </xf>
    <xf numFmtId="0" fontId="7" fillId="0" borderId="0" xfId="0" applyFont="1" applyAlignment="1">
      <alignment horizontal="center"/>
    </xf>
    <xf numFmtId="0" fontId="7" fillId="0" borderId="12" xfId="0" applyFont="1" applyFill="1" applyBorder="1" applyAlignment="1">
      <alignment/>
    </xf>
    <xf numFmtId="0" fontId="7" fillId="0" borderId="11" xfId="0" applyFont="1" applyFill="1" applyBorder="1" applyAlignment="1">
      <alignment/>
    </xf>
    <xf numFmtId="0" fontId="7" fillId="0" borderId="13" xfId="0" applyFont="1" applyFill="1" applyBorder="1" applyAlignment="1">
      <alignment horizontal="right"/>
    </xf>
    <xf numFmtId="0" fontId="7" fillId="0" borderId="14" xfId="0" applyFont="1" applyFill="1" applyBorder="1" applyAlignment="1">
      <alignment horizontal="right"/>
    </xf>
    <xf numFmtId="0" fontId="6" fillId="0" borderId="15" xfId="0" applyFont="1" applyFill="1" applyBorder="1" applyAlignment="1">
      <alignment horizontal="right"/>
    </xf>
    <xf numFmtId="0" fontId="6" fillId="0" borderId="0" xfId="0" applyFont="1" applyFill="1" applyBorder="1" applyAlignment="1">
      <alignment horizontal="right"/>
    </xf>
    <xf numFmtId="0" fontId="7" fillId="0" borderId="16" xfId="0" applyFont="1" applyFill="1" applyBorder="1" applyAlignment="1">
      <alignment horizontal="right"/>
    </xf>
    <xf numFmtId="0" fontId="17" fillId="0" borderId="0" xfId="61" applyFont="1" applyAlignment="1">
      <alignment wrapText="1"/>
      <protection/>
    </xf>
    <xf numFmtId="0" fontId="18" fillId="0" borderId="0" xfId="61" applyFont="1" applyAlignment="1">
      <alignment wrapText="1"/>
      <protection/>
    </xf>
    <xf numFmtId="0" fontId="18" fillId="0" borderId="0" xfId="61" applyFont="1" applyFill="1" applyAlignment="1">
      <alignment wrapText="1"/>
      <protection/>
    </xf>
    <xf numFmtId="0" fontId="20" fillId="0" borderId="0" xfId="61" applyFont="1" applyAlignment="1">
      <alignment horizontal="left" wrapText="1"/>
      <protection/>
    </xf>
    <xf numFmtId="0" fontId="18" fillId="0" borderId="0" xfId="61" applyNumberFormat="1" applyFont="1" applyAlignment="1">
      <alignment horizontal="left" wrapText="1"/>
      <protection/>
    </xf>
    <xf numFmtId="0" fontId="18" fillId="0" borderId="0" xfId="61" applyFont="1" applyAlignment="1">
      <alignment horizontal="left" wrapText="1"/>
      <protection/>
    </xf>
    <xf numFmtId="0" fontId="18" fillId="0" borderId="0" xfId="61" applyFont="1">
      <alignment/>
      <protection/>
    </xf>
    <xf numFmtId="0" fontId="18" fillId="0" borderId="0" xfId="61" applyFont="1" applyBorder="1">
      <alignment/>
      <protection/>
    </xf>
    <xf numFmtId="0" fontId="18" fillId="0" borderId="0" xfId="61" applyFont="1" applyBorder="1" applyAlignment="1">
      <alignment horizontal="left" wrapText="1"/>
      <protection/>
    </xf>
    <xf numFmtId="0" fontId="18" fillId="0" borderId="0" xfId="61" applyFont="1" applyAlignment="1">
      <alignment horizontal="left"/>
      <protection/>
    </xf>
    <xf numFmtId="0" fontId="18" fillId="0" borderId="0" xfId="61" applyFont="1" applyAlignment="1">
      <alignment horizontal="left" wrapText="1" indent="1"/>
      <protection/>
    </xf>
    <xf numFmtId="0" fontId="20" fillId="0" borderId="10" xfId="61" applyFont="1" applyBorder="1" applyAlignment="1">
      <alignment horizontal="left" wrapText="1"/>
      <protection/>
    </xf>
    <xf numFmtId="0" fontId="17" fillId="0" borderId="0" xfId="61" applyFont="1" applyAlignment="1">
      <alignment horizontal="left" wrapText="1"/>
      <protection/>
    </xf>
    <xf numFmtId="0" fontId="18" fillId="0" borderId="0" xfId="61" applyFont="1" applyFill="1" applyAlignment="1">
      <alignment horizontal="left" wrapText="1" indent="1"/>
      <protection/>
    </xf>
    <xf numFmtId="0" fontId="17" fillId="0" borderId="0" xfId="61" applyFont="1" applyFill="1" applyAlignment="1">
      <alignment wrapText="1"/>
      <protection/>
    </xf>
    <xf numFmtId="0" fontId="18" fillId="0" borderId="0" xfId="61" applyFont="1" applyFill="1">
      <alignment/>
      <protection/>
    </xf>
    <xf numFmtId="0" fontId="5" fillId="0" borderId="0" xfId="0" applyFont="1" applyAlignment="1">
      <alignment horizontal="center"/>
    </xf>
    <xf numFmtId="165" fontId="7" fillId="0" borderId="0" xfId="45" applyNumberFormat="1" applyFont="1" applyAlignment="1">
      <alignment horizontal="center"/>
    </xf>
    <xf numFmtId="0" fontId="22" fillId="0" borderId="0" xfId="0" applyFont="1" applyAlignment="1">
      <alignment horizontal="center"/>
    </xf>
    <xf numFmtId="165" fontId="6" fillId="0" borderId="0" xfId="45" applyNumberFormat="1" applyFont="1" applyAlignment="1">
      <alignment horizontal="center"/>
    </xf>
    <xf numFmtId="0" fontId="6" fillId="0" borderId="17" xfId="0" applyFont="1" applyBorder="1" applyAlignment="1">
      <alignment horizontal="center"/>
    </xf>
    <xf numFmtId="165" fontId="6" fillId="0" borderId="17" xfId="45" applyNumberFormat="1" applyFont="1" applyBorder="1" applyAlignment="1">
      <alignment horizontal="center"/>
    </xf>
    <xf numFmtId="0" fontId="6" fillId="0" borderId="0" xfId="0" applyFont="1" applyBorder="1" applyAlignment="1">
      <alignment horizontal="center"/>
    </xf>
    <xf numFmtId="165" fontId="6" fillId="0" borderId="0" xfId="45" applyNumberFormat="1" applyFont="1" applyBorder="1" applyAlignment="1">
      <alignment horizontal="center"/>
    </xf>
    <xf numFmtId="0" fontId="7" fillId="0" borderId="0" xfId="0" applyFont="1" applyFill="1" applyAlignment="1">
      <alignment horizontal="center"/>
    </xf>
    <xf numFmtId="0" fontId="7" fillId="0" borderId="0" xfId="0" applyFont="1" applyFill="1" applyAlignment="1">
      <alignment/>
    </xf>
    <xf numFmtId="44" fontId="7" fillId="0" borderId="0" xfId="0" applyNumberFormat="1" applyFont="1" applyAlignment="1">
      <alignment horizontal="right"/>
    </xf>
    <xf numFmtId="44" fontId="6" fillId="0" borderId="0" xfId="45" applyFont="1" applyFill="1" applyAlignment="1">
      <alignment horizontal="center"/>
    </xf>
    <xf numFmtId="44" fontId="7" fillId="0" borderId="0" xfId="45" applyFont="1" applyFill="1" applyAlignment="1">
      <alignment horizontal="center"/>
    </xf>
    <xf numFmtId="44" fontId="7" fillId="0" borderId="0" xfId="45" applyFont="1" applyFill="1" applyAlignment="1">
      <alignment/>
    </xf>
    <xf numFmtId="0" fontId="22" fillId="0" borderId="0" xfId="0" applyFont="1" applyFill="1" applyAlignment="1">
      <alignment horizontal="center"/>
    </xf>
    <xf numFmtId="165" fontId="7" fillId="0" borderId="0" xfId="45" applyNumberFormat="1" applyFont="1" applyFill="1" applyAlignment="1">
      <alignment horizontal="center"/>
    </xf>
    <xf numFmtId="1" fontId="7" fillId="0" borderId="0" xfId="45" applyNumberFormat="1" applyFont="1" applyFill="1" applyAlignment="1">
      <alignment horizontal="center"/>
    </xf>
    <xf numFmtId="166" fontId="7" fillId="0" borderId="0" xfId="0" applyNumberFormat="1" applyFont="1" applyFill="1" applyAlignment="1">
      <alignment horizontal="center"/>
    </xf>
    <xf numFmtId="0" fontId="7" fillId="0" borderId="0" xfId="0" applyFont="1" applyFill="1" applyAlignment="1">
      <alignment/>
    </xf>
    <xf numFmtId="7" fontId="7" fillId="0" borderId="0" xfId="45" applyNumberFormat="1" applyFont="1" applyFill="1" applyAlignment="1">
      <alignment/>
    </xf>
    <xf numFmtId="0" fontId="23" fillId="0" borderId="0" xfId="0" applyFont="1" applyFill="1" applyAlignment="1">
      <alignment/>
    </xf>
    <xf numFmtId="39" fontId="23" fillId="0" borderId="0" xfId="0" applyNumberFormat="1" applyFont="1" applyFill="1" applyAlignment="1">
      <alignment/>
    </xf>
    <xf numFmtId="0" fontId="7" fillId="0" borderId="0" xfId="0" applyFont="1" applyFill="1" applyBorder="1" applyAlignment="1">
      <alignment/>
    </xf>
    <xf numFmtId="0" fontId="6" fillId="0" borderId="17" xfId="0" applyFont="1" applyBorder="1" applyAlignment="1">
      <alignment horizontal="center" wrapText="1"/>
    </xf>
    <xf numFmtId="10" fontId="6" fillId="0" borderId="0" xfId="0" applyNumberFormat="1" applyFont="1" applyAlignment="1">
      <alignment/>
    </xf>
    <xf numFmtId="7" fontId="6" fillId="0" borderId="0" xfId="45" applyNumberFormat="1" applyFont="1" applyAlignment="1">
      <alignment/>
    </xf>
    <xf numFmtId="44" fontId="7" fillId="0" borderId="0" xfId="45" applyFont="1" applyAlignment="1">
      <alignment/>
    </xf>
    <xf numFmtId="0" fontId="24" fillId="0" borderId="0" xfId="62" applyFont="1" applyProtection="1">
      <alignment/>
      <protection/>
    </xf>
    <xf numFmtId="0" fontId="76" fillId="0" borderId="0" xfId="61" applyFont="1">
      <alignment/>
      <protection/>
    </xf>
    <xf numFmtId="0" fontId="7" fillId="0" borderId="0" xfId="61" applyFont="1">
      <alignment/>
      <protection/>
    </xf>
    <xf numFmtId="0" fontId="20" fillId="0" borderId="0" xfId="61" applyFont="1" applyAlignment="1">
      <alignment horizontal="center"/>
      <protection/>
    </xf>
    <xf numFmtId="0" fontId="77" fillId="0" borderId="0" xfId="61" applyFont="1" applyAlignment="1">
      <alignment horizontal="center"/>
      <protection/>
    </xf>
    <xf numFmtId="0" fontId="78" fillId="0" borderId="0" xfId="55" applyNumberFormat="1" applyFont="1" applyAlignment="1">
      <alignment horizontal="left" wrapText="1"/>
    </xf>
    <xf numFmtId="0" fontId="78" fillId="0" borderId="0" xfId="55" applyFont="1" applyAlignment="1" applyProtection="1">
      <alignment/>
      <protection/>
    </xf>
    <xf numFmtId="0" fontId="19" fillId="0" borderId="0" xfId="56" applyFont="1" applyAlignment="1" applyProtection="1">
      <alignment/>
      <protection/>
    </xf>
    <xf numFmtId="0" fontId="78" fillId="0" borderId="0" xfId="55" applyFont="1" applyBorder="1" applyAlignment="1" applyProtection="1">
      <alignment horizontal="left" wrapText="1"/>
      <protection/>
    </xf>
    <xf numFmtId="0" fontId="18" fillId="0" borderId="0" xfId="0" applyFont="1" applyAlignment="1">
      <alignment/>
    </xf>
    <xf numFmtId="0" fontId="26" fillId="0" borderId="0" xfId="62" applyFont="1" applyProtection="1">
      <alignment/>
      <protection locked="0"/>
    </xf>
    <xf numFmtId="0" fontId="79" fillId="0" borderId="0" xfId="62" applyFont="1" applyProtection="1">
      <alignment/>
      <protection/>
    </xf>
    <xf numFmtId="0" fontId="78" fillId="0" borderId="0" xfId="57" applyFont="1" applyAlignment="1" applyProtection="1">
      <alignment horizontal="right"/>
      <protection/>
    </xf>
    <xf numFmtId="0" fontId="80" fillId="0" borderId="0" xfId="62" applyFont="1" applyProtection="1">
      <alignment/>
      <protection/>
    </xf>
    <xf numFmtId="0" fontId="81" fillId="0" borderId="0" xfId="62" applyFont="1" applyAlignment="1" applyProtection="1">
      <alignment horizontal="left" vertical="top" wrapText="1"/>
      <protection/>
    </xf>
    <xf numFmtId="0" fontId="80" fillId="0" borderId="0" xfId="62" applyFont="1" applyAlignment="1" applyProtection="1">
      <alignment horizontal="left"/>
      <protection/>
    </xf>
    <xf numFmtId="0" fontId="81" fillId="0" borderId="0" xfId="62" applyFont="1" applyAlignment="1" applyProtection="1">
      <alignment horizontal="left" vertical="top"/>
      <protection/>
    </xf>
    <xf numFmtId="0" fontId="81" fillId="0" borderId="0" xfId="62" applyFont="1" applyBorder="1" applyAlignment="1" applyProtection="1">
      <alignment horizontal="left" vertical="top" wrapText="1"/>
      <protection/>
    </xf>
    <xf numFmtId="0" fontId="81" fillId="32" borderId="18" xfId="62" applyFont="1" applyFill="1" applyBorder="1" applyAlignment="1" applyProtection="1">
      <alignment horizontal="left" vertical="top" shrinkToFit="1"/>
      <protection locked="0"/>
    </xf>
    <xf numFmtId="0" fontId="81" fillId="0" borderId="18" xfId="62" applyFont="1" applyBorder="1" applyAlignment="1" applyProtection="1">
      <alignment horizontal="left" vertical="top" shrinkToFit="1"/>
      <protection locked="0"/>
    </xf>
    <xf numFmtId="2" fontId="81" fillId="32" borderId="18" xfId="62" applyNumberFormat="1" applyFont="1" applyFill="1" applyBorder="1" applyAlignment="1" applyProtection="1">
      <alignment horizontal="left" vertical="top" shrinkToFit="1"/>
      <protection locked="0"/>
    </xf>
    <xf numFmtId="0" fontId="81" fillId="32" borderId="18" xfId="62" applyNumberFormat="1" applyFont="1" applyFill="1" applyBorder="1" applyAlignment="1" applyProtection="1">
      <alignment horizontal="left" vertical="top" shrinkToFit="1"/>
      <protection locked="0"/>
    </xf>
    <xf numFmtId="172" fontId="81" fillId="32" borderId="18" xfId="62" applyNumberFormat="1" applyFont="1" applyFill="1" applyBorder="1" applyAlignment="1" applyProtection="1">
      <alignment horizontal="left" vertical="top" shrinkToFit="1"/>
      <protection locked="0"/>
    </xf>
    <xf numFmtId="0" fontId="81" fillId="0" borderId="0" xfId="62" applyFont="1" applyBorder="1" applyProtection="1">
      <alignment/>
      <protection/>
    </xf>
    <xf numFmtId="0" fontId="80" fillId="0" borderId="0" xfId="62" applyNumberFormat="1" applyFont="1" applyAlignment="1" applyProtection="1">
      <alignment horizontal="left" vertical="top" wrapText="1"/>
      <protection/>
    </xf>
    <xf numFmtId="0" fontId="81" fillId="0" borderId="0" xfId="62" applyFont="1" applyAlignment="1" applyProtection="1">
      <alignment horizontal="left" wrapText="1"/>
      <protection/>
    </xf>
    <xf numFmtId="0" fontId="81" fillId="0" borderId="17" xfId="62" applyFont="1" applyBorder="1" applyProtection="1">
      <alignment/>
      <protection/>
    </xf>
    <xf numFmtId="0" fontId="81" fillId="0" borderId="0" xfId="62" applyFont="1" applyBorder="1" applyAlignment="1" applyProtection="1">
      <alignment horizontal="center"/>
      <protection/>
    </xf>
    <xf numFmtId="0" fontId="6" fillId="0" borderId="0" xfId="61" applyFont="1" applyAlignment="1">
      <alignment horizontal="center" vertical="center"/>
      <protection/>
    </xf>
    <xf numFmtId="0" fontId="29" fillId="0" borderId="0" xfId="61" applyFont="1" applyBorder="1" applyAlignment="1">
      <alignment horizontal="center" vertical="center"/>
      <protection/>
    </xf>
    <xf numFmtId="0" fontId="6" fillId="0" borderId="0" xfId="61" applyFont="1" applyFill="1" applyBorder="1" applyAlignment="1">
      <alignment horizontal="left" vertical="center"/>
      <protection/>
    </xf>
    <xf numFmtId="0" fontId="7" fillId="0" borderId="0" xfId="61" applyFont="1" applyFill="1" applyBorder="1" applyAlignment="1">
      <alignment vertical="center"/>
      <protection/>
    </xf>
    <xf numFmtId="0" fontId="7" fillId="0" borderId="0" xfId="61" applyFont="1" applyAlignment="1">
      <alignment vertical="center"/>
      <protection/>
    </xf>
    <xf numFmtId="0" fontId="7" fillId="0" borderId="19" xfId="61" applyFont="1" applyFill="1" applyBorder="1" applyAlignment="1">
      <alignment horizontal="center" vertical="center"/>
      <protection/>
    </xf>
    <xf numFmtId="0" fontId="7" fillId="0" borderId="0" xfId="61" applyFont="1" applyFill="1" applyBorder="1">
      <alignment/>
      <protection/>
    </xf>
    <xf numFmtId="0" fontId="7" fillId="0" borderId="20" xfId="6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2" xfId="61" applyFont="1" applyBorder="1" applyAlignment="1">
      <alignment horizontal="center" vertical="center" wrapText="1"/>
      <protection/>
    </xf>
    <xf numFmtId="0" fontId="7" fillId="0" borderId="23" xfId="61" applyFont="1" applyBorder="1" applyAlignment="1">
      <alignment horizontal="center" vertical="center" wrapText="1"/>
      <protection/>
    </xf>
    <xf numFmtId="0" fontId="7" fillId="0" borderId="24" xfId="6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7" fillId="0" borderId="0" xfId="61" applyFont="1" applyFill="1" applyBorder="1" applyAlignment="1">
      <alignment wrapText="1"/>
      <protection/>
    </xf>
    <xf numFmtId="0" fontId="7" fillId="0" borderId="0" xfId="61" applyFont="1" applyAlignment="1">
      <alignment horizontal="center"/>
      <protection/>
    </xf>
    <xf numFmtId="44" fontId="7" fillId="0" borderId="19" xfId="47" applyFont="1" applyBorder="1" applyAlignment="1">
      <alignment/>
    </xf>
    <xf numFmtId="0" fontId="7" fillId="0" borderId="19" xfId="61" applyFont="1" applyBorder="1">
      <alignment/>
      <protection/>
    </xf>
    <xf numFmtId="0" fontId="7" fillId="0" borderId="25" xfId="61" applyFont="1" applyBorder="1">
      <alignment/>
      <protection/>
    </xf>
    <xf numFmtId="0" fontId="7" fillId="0" borderId="26" xfId="61" applyFont="1" applyBorder="1">
      <alignment/>
      <protection/>
    </xf>
    <xf numFmtId="10" fontId="7" fillId="0" borderId="0" xfId="66" applyNumberFormat="1" applyFont="1" applyFill="1" applyBorder="1" applyAlignment="1">
      <alignment/>
    </xf>
    <xf numFmtId="42" fontId="7" fillId="0" borderId="19" xfId="61" applyNumberFormat="1" applyFont="1" applyBorder="1">
      <alignment/>
      <protection/>
    </xf>
    <xf numFmtId="0" fontId="7" fillId="0" borderId="27" xfId="61" applyFont="1" applyBorder="1">
      <alignment/>
      <protection/>
    </xf>
    <xf numFmtId="9" fontId="6" fillId="0" borderId="0" xfId="66" applyFont="1" applyAlignment="1">
      <alignment/>
    </xf>
    <xf numFmtId="0" fontId="7" fillId="0" borderId="0" xfId="61" applyFont="1" applyAlignment="1">
      <alignment/>
      <protection/>
    </xf>
    <xf numFmtId="5" fontId="7" fillId="0" borderId="19" xfId="61" applyNumberFormat="1" applyFont="1" applyBorder="1">
      <alignment/>
      <protection/>
    </xf>
    <xf numFmtId="5" fontId="7" fillId="0" borderId="27" xfId="61" applyNumberFormat="1" applyFont="1" applyBorder="1">
      <alignment/>
      <protection/>
    </xf>
    <xf numFmtId="5" fontId="7" fillId="0" borderId="19" xfId="61" applyNumberFormat="1" applyFont="1" applyFill="1" applyBorder="1">
      <alignment/>
      <protection/>
    </xf>
    <xf numFmtId="0" fontId="7" fillId="0" borderId="0" xfId="61" applyFont="1" applyFill="1">
      <alignment/>
      <protection/>
    </xf>
    <xf numFmtId="0" fontId="29" fillId="0" borderId="0" xfId="61" applyFont="1">
      <alignment/>
      <protection/>
    </xf>
    <xf numFmtId="0" fontId="7" fillId="8" borderId="28" xfId="61" applyFont="1" applyFill="1" applyBorder="1">
      <alignment/>
      <protection/>
    </xf>
    <xf numFmtId="0" fontId="7" fillId="8" borderId="29" xfId="61" applyFont="1" applyFill="1" applyBorder="1">
      <alignment/>
      <protection/>
    </xf>
    <xf numFmtId="0" fontId="7" fillId="0" borderId="0" xfId="61" applyFont="1" applyFill="1" applyBorder="1" applyAlignment="1">
      <alignment horizontal="center"/>
      <protection/>
    </xf>
    <xf numFmtId="44" fontId="7" fillId="0" borderId="0" xfId="47" applyFont="1" applyBorder="1" applyAlignment="1">
      <alignment/>
    </xf>
    <xf numFmtId="0" fontId="7" fillId="34" borderId="10" xfId="61" applyFont="1" applyFill="1" applyBorder="1" applyAlignment="1">
      <alignment horizontal="center"/>
      <protection/>
    </xf>
    <xf numFmtId="0" fontId="7" fillId="0" borderId="0" xfId="61" applyFont="1" applyFill="1" applyBorder="1" applyAlignment="1">
      <alignment horizontal="center" vertical="center" wrapText="1"/>
      <protection/>
    </xf>
    <xf numFmtId="0" fontId="6" fillId="0" borderId="0" xfId="61" applyFont="1" applyFill="1" applyBorder="1" applyAlignment="1">
      <alignment horizontal="center"/>
      <protection/>
    </xf>
    <xf numFmtId="0" fontId="6" fillId="0" borderId="0" xfId="61" applyFont="1" applyAlignment="1">
      <alignment horizontal="center"/>
      <protection/>
    </xf>
    <xf numFmtId="9" fontId="7" fillId="0" borderId="0" xfId="61" applyNumberFormat="1" applyFont="1" applyFill="1" applyBorder="1" applyAlignment="1">
      <alignment horizontal="center"/>
      <protection/>
    </xf>
    <xf numFmtId="9" fontId="7" fillId="0" borderId="0" xfId="66" applyFont="1" applyFill="1" applyBorder="1" applyAlignment="1">
      <alignment/>
    </xf>
    <xf numFmtId="0" fontId="29" fillId="0" borderId="0" xfId="0" applyFont="1" applyBorder="1" applyAlignment="1">
      <alignment horizontal="center" vertical="center"/>
    </xf>
    <xf numFmtId="0" fontId="27" fillId="0" borderId="0" xfId="0" applyFont="1" applyFill="1" applyAlignment="1">
      <alignment/>
    </xf>
    <xf numFmtId="0" fontId="28" fillId="0" borderId="0" xfId="0" applyFont="1" applyFill="1" applyAlignment="1">
      <alignment/>
    </xf>
    <xf numFmtId="0" fontId="2" fillId="0" borderId="0" xfId="0" applyFont="1" applyFill="1" applyAlignment="1">
      <alignment/>
    </xf>
    <xf numFmtId="0" fontId="7" fillId="0" borderId="13" xfId="0" applyFont="1" applyFill="1" applyBorder="1" applyAlignment="1">
      <alignment/>
    </xf>
    <xf numFmtId="42" fontId="6" fillId="0" borderId="30" xfId="0" applyNumberFormat="1" applyFont="1" applyFill="1" applyBorder="1" applyAlignment="1">
      <alignment horizontal="center"/>
    </xf>
    <xf numFmtId="42" fontId="6" fillId="0" borderId="0" xfId="0" applyNumberFormat="1" applyFont="1" applyFill="1" applyBorder="1" applyAlignment="1">
      <alignment horizontal="center"/>
    </xf>
    <xf numFmtId="42" fontId="6" fillId="0" borderId="12" xfId="0" applyNumberFormat="1" applyFont="1" applyFill="1" applyBorder="1" applyAlignment="1">
      <alignment horizontal="center"/>
    </xf>
    <xf numFmtId="0" fontId="6" fillId="0" borderId="30" xfId="0" applyFont="1" applyFill="1" applyBorder="1" applyAlignment="1">
      <alignment horizontal="center"/>
    </xf>
    <xf numFmtId="0" fontId="7" fillId="0" borderId="14" xfId="0" applyFont="1" applyFill="1" applyBorder="1" applyAlignment="1">
      <alignment/>
    </xf>
    <xf numFmtId="42" fontId="6" fillId="0" borderId="31" xfId="0" applyNumberFormat="1" applyFont="1" applyFill="1" applyBorder="1" applyAlignment="1">
      <alignment/>
    </xf>
    <xf numFmtId="42" fontId="6" fillId="0" borderId="0" xfId="0" applyNumberFormat="1" applyFont="1" applyFill="1" applyBorder="1" applyAlignment="1">
      <alignment/>
    </xf>
    <xf numFmtId="42" fontId="6" fillId="0" borderId="11" xfId="0" applyNumberFormat="1" applyFont="1" applyFill="1" applyBorder="1" applyAlignment="1">
      <alignment/>
    </xf>
    <xf numFmtId="0" fontId="6" fillId="0" borderId="31" xfId="0" applyFont="1" applyFill="1" applyBorder="1" applyAlignment="1">
      <alignment/>
    </xf>
    <xf numFmtId="42" fontId="7" fillId="0" borderId="31" xfId="0" applyNumberFormat="1" applyFont="1" applyFill="1" applyBorder="1" applyAlignment="1">
      <alignment/>
    </xf>
    <xf numFmtId="42" fontId="7" fillId="0" borderId="0" xfId="0" applyNumberFormat="1" applyFont="1" applyFill="1" applyBorder="1" applyAlignment="1">
      <alignment/>
    </xf>
    <xf numFmtId="42" fontId="7" fillId="0" borderId="11" xfId="0" applyNumberFormat="1" applyFont="1" applyFill="1" applyBorder="1" applyAlignment="1">
      <alignment/>
    </xf>
    <xf numFmtId="0" fontId="7" fillId="0" borderId="14" xfId="0" applyFont="1" applyFill="1" applyBorder="1" applyAlignment="1">
      <alignment horizontal="left" indent="1"/>
    </xf>
    <xf numFmtId="0" fontId="7" fillId="0" borderId="16" xfId="0" applyFont="1" applyFill="1" applyBorder="1" applyAlignment="1">
      <alignment horizontal="left" indent="1"/>
    </xf>
    <xf numFmtId="0" fontId="16" fillId="0" borderId="14" xfId="0" applyFont="1" applyFill="1" applyBorder="1" applyAlignment="1">
      <alignment horizontal="right" indent="1"/>
    </xf>
    <xf numFmtId="5" fontId="7" fillId="0" borderId="31" xfId="0" applyNumberFormat="1" applyFont="1" applyFill="1" applyBorder="1" applyAlignment="1">
      <alignment/>
    </xf>
    <xf numFmtId="5" fontId="7" fillId="0" borderId="0" xfId="0" applyNumberFormat="1" applyFont="1" applyFill="1" applyBorder="1" applyAlignment="1">
      <alignment/>
    </xf>
    <xf numFmtId="0" fontId="7" fillId="0" borderId="31" xfId="0" applyFont="1" applyFill="1" applyBorder="1" applyAlignment="1">
      <alignment/>
    </xf>
    <xf numFmtId="0" fontId="7" fillId="0" borderId="16" xfId="0" applyFont="1" applyFill="1" applyBorder="1" applyAlignment="1">
      <alignment/>
    </xf>
    <xf numFmtId="42" fontId="7" fillId="0" borderId="32" xfId="0" applyNumberFormat="1" applyFont="1" applyFill="1" applyBorder="1" applyAlignment="1">
      <alignment/>
    </xf>
    <xf numFmtId="42" fontId="7" fillId="0" borderId="33" xfId="0" applyNumberFormat="1" applyFont="1" applyFill="1" applyBorder="1" applyAlignment="1">
      <alignment/>
    </xf>
    <xf numFmtId="0" fontId="7" fillId="0" borderId="32" xfId="0" applyFont="1" applyFill="1" applyBorder="1" applyAlignment="1">
      <alignment/>
    </xf>
    <xf numFmtId="0" fontId="7" fillId="0" borderId="0" xfId="0" applyFont="1" applyFill="1" applyBorder="1" applyAlignment="1">
      <alignment/>
    </xf>
    <xf numFmtId="42" fontId="7" fillId="0" borderId="0" xfId="0" applyNumberFormat="1" applyFont="1" applyFill="1" applyAlignment="1">
      <alignment/>
    </xf>
    <xf numFmtId="0" fontId="6" fillId="0" borderId="0" xfId="0" applyFont="1" applyFill="1" applyAlignment="1">
      <alignment/>
    </xf>
    <xf numFmtId="44" fontId="6" fillId="0" borderId="0" xfId="0" applyNumberFormat="1" applyFont="1" applyFill="1" applyAlignment="1">
      <alignment/>
    </xf>
    <xf numFmtId="0" fontId="6" fillId="0" borderId="12" xfId="0" applyFont="1" applyFill="1" applyBorder="1" applyAlignment="1">
      <alignment horizontal="center"/>
    </xf>
    <xf numFmtId="0" fontId="6" fillId="0" borderId="1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168" fontId="7" fillId="0" borderId="0" xfId="0" applyNumberFormat="1" applyFont="1" applyFill="1" applyAlignment="1">
      <alignment/>
    </xf>
    <xf numFmtId="0" fontId="6" fillId="0" borderId="16" xfId="0" applyFont="1" applyFill="1" applyBorder="1" applyAlignment="1">
      <alignment horizontal="right"/>
    </xf>
    <xf numFmtId="167" fontId="6" fillId="0" borderId="0" xfId="0" applyNumberFormat="1" applyFont="1" applyFill="1" applyAlignment="1">
      <alignment/>
    </xf>
    <xf numFmtId="0" fontId="6" fillId="0" borderId="10" xfId="0" applyFont="1" applyFill="1" applyBorder="1" applyAlignment="1">
      <alignment horizontal="center" vertical="center" wrapText="1"/>
    </xf>
    <xf numFmtId="168" fontId="7" fillId="0" borderId="0" xfId="0" applyNumberFormat="1" applyFont="1" applyFill="1" applyBorder="1" applyAlignment="1">
      <alignment/>
    </xf>
    <xf numFmtId="0" fontId="7" fillId="0" borderId="34" xfId="0" applyFont="1" applyFill="1" applyBorder="1" applyAlignment="1">
      <alignment/>
    </xf>
    <xf numFmtId="0" fontId="7" fillId="0" borderId="0" xfId="0" applyFont="1" applyFill="1" applyBorder="1" applyAlignment="1">
      <alignment horizontal="right"/>
    </xf>
    <xf numFmtId="0" fontId="6" fillId="0" borderId="36" xfId="0" applyFont="1" applyFill="1" applyBorder="1" applyAlignment="1">
      <alignment horizontal="center" vertical="center" wrapText="1"/>
    </xf>
    <xf numFmtId="5" fontId="6" fillId="0" borderId="0" xfId="0" applyNumberFormat="1" applyFont="1" applyFill="1" applyBorder="1" applyAlignment="1">
      <alignment/>
    </xf>
    <xf numFmtId="5" fontId="16" fillId="0" borderId="31" xfId="0" applyNumberFormat="1" applyFont="1" applyFill="1" applyBorder="1" applyAlignment="1">
      <alignment/>
    </xf>
    <xf numFmtId="5" fontId="16" fillId="0" borderId="0" xfId="0" applyNumberFormat="1" applyFont="1" applyFill="1" applyBorder="1" applyAlignment="1">
      <alignment/>
    </xf>
    <xf numFmtId="5" fontId="16" fillId="0" borderId="11" xfId="0" applyNumberFormat="1" applyFont="1" applyFill="1" applyBorder="1" applyAlignment="1">
      <alignment/>
    </xf>
    <xf numFmtId="5" fontId="6" fillId="0" borderId="31" xfId="45" applyNumberFormat="1" applyFont="1" applyFill="1" applyBorder="1" applyAlignment="1">
      <alignment/>
    </xf>
    <xf numFmtId="5" fontId="6" fillId="0" borderId="0" xfId="45" applyNumberFormat="1" applyFont="1" applyFill="1" applyBorder="1" applyAlignment="1">
      <alignment/>
    </xf>
    <xf numFmtId="5" fontId="7" fillId="0" borderId="0" xfId="45" applyNumberFormat="1" applyFont="1" applyFill="1" applyAlignment="1">
      <alignment/>
    </xf>
    <xf numFmtId="0" fontId="6" fillId="0" borderId="0" xfId="0" applyFont="1" applyFill="1" applyAlignment="1">
      <alignment horizontal="center" vertical="center" wrapText="1"/>
    </xf>
    <xf numFmtId="7" fontId="7" fillId="0" borderId="36" xfId="0" applyNumberFormat="1" applyFont="1" applyFill="1" applyBorder="1" applyAlignment="1">
      <alignment/>
    </xf>
    <xf numFmtId="37" fontId="7" fillId="0" borderId="36" xfId="0" applyNumberFormat="1" applyFont="1" applyFill="1" applyBorder="1" applyAlignment="1">
      <alignment/>
    </xf>
    <xf numFmtId="5" fontId="7" fillId="0" borderId="30" xfId="0" applyNumberFormat="1" applyFont="1" applyFill="1" applyBorder="1" applyAlignment="1">
      <alignment/>
    </xf>
    <xf numFmtId="7" fontId="7" fillId="0" borderId="14" xfId="0" applyNumberFormat="1" applyFont="1" applyFill="1" applyBorder="1" applyAlignment="1">
      <alignment/>
    </xf>
    <xf numFmtId="37" fontId="7" fillId="0" borderId="0" xfId="0" applyNumberFormat="1" applyFont="1" applyFill="1" applyBorder="1" applyAlignment="1">
      <alignment/>
    </xf>
    <xf numFmtId="7" fontId="7" fillId="0" borderId="0" xfId="0" applyNumberFormat="1" applyFont="1" applyFill="1" applyBorder="1" applyAlignment="1">
      <alignment/>
    </xf>
    <xf numFmtId="167" fontId="7" fillId="0" borderId="36" xfId="0" applyNumberFormat="1" applyFont="1" applyFill="1" applyBorder="1" applyAlignment="1">
      <alignment horizontal="right"/>
    </xf>
    <xf numFmtId="167" fontId="7" fillId="0" borderId="0" xfId="0" applyNumberFormat="1" applyFont="1" applyFill="1" applyBorder="1" applyAlignment="1">
      <alignment horizontal="right"/>
    </xf>
    <xf numFmtId="3" fontId="7" fillId="0" borderId="0" xfId="0" applyNumberFormat="1" applyFont="1" applyFill="1" applyBorder="1" applyAlignment="1">
      <alignment/>
    </xf>
    <xf numFmtId="5" fontId="7" fillId="0" borderId="32" xfId="0" applyNumberFormat="1" applyFont="1" applyFill="1" applyBorder="1" applyAlignment="1">
      <alignment/>
    </xf>
    <xf numFmtId="0" fontId="7" fillId="0" borderId="17" xfId="0" applyFont="1" applyFill="1" applyBorder="1" applyAlignment="1">
      <alignment/>
    </xf>
    <xf numFmtId="5" fontId="6" fillId="0" borderId="35" xfId="0" applyNumberFormat="1" applyFont="1" applyFill="1" applyBorder="1" applyAlignment="1">
      <alignment/>
    </xf>
    <xf numFmtId="168" fontId="6" fillId="0" borderId="0" xfId="0" applyNumberFormat="1" applyFont="1" applyFill="1" applyBorder="1" applyAlignment="1">
      <alignment/>
    </xf>
    <xf numFmtId="7" fontId="7" fillId="0" borderId="14" xfId="45" applyNumberFormat="1" applyFont="1" applyFill="1" applyBorder="1" applyAlignment="1">
      <alignment/>
    </xf>
    <xf numFmtId="37" fontId="7" fillId="0" borderId="34" xfId="0" applyNumberFormat="1" applyFont="1" applyFill="1" applyBorder="1" applyAlignment="1">
      <alignment/>
    </xf>
    <xf numFmtId="168" fontId="6" fillId="0" borderId="0" xfId="0" applyNumberFormat="1" applyFont="1" applyFill="1" applyAlignment="1">
      <alignment/>
    </xf>
    <xf numFmtId="37" fontId="7" fillId="0" borderId="0" xfId="0" applyNumberFormat="1" applyFont="1" applyFill="1" applyAlignment="1">
      <alignment/>
    </xf>
    <xf numFmtId="9" fontId="7" fillId="0" borderId="0" xfId="65" applyFont="1" applyFill="1" applyBorder="1" applyAlignment="1">
      <alignment/>
    </xf>
    <xf numFmtId="37" fontId="7" fillId="0" borderId="12" xfId="0" applyNumberFormat="1" applyFont="1" applyFill="1" applyBorder="1" applyAlignment="1">
      <alignment/>
    </xf>
    <xf numFmtId="37" fontId="7" fillId="0" borderId="30" xfId="0" applyNumberFormat="1" applyFont="1" applyFill="1" applyBorder="1" applyAlignment="1">
      <alignment/>
    </xf>
    <xf numFmtId="37" fontId="7" fillId="0" borderId="11" xfId="0" applyNumberFormat="1" applyFont="1" applyFill="1" applyBorder="1" applyAlignment="1">
      <alignment/>
    </xf>
    <xf numFmtId="37" fontId="7" fillId="0" borderId="31" xfId="0" applyNumberFormat="1" applyFont="1" applyFill="1" applyBorder="1" applyAlignment="1">
      <alignment/>
    </xf>
    <xf numFmtId="37" fontId="7" fillId="0" borderId="32" xfId="0" applyNumberFormat="1" applyFont="1" applyFill="1" applyBorder="1" applyAlignment="1">
      <alignment/>
    </xf>
    <xf numFmtId="5" fontId="7" fillId="35" borderId="11" xfId="0" applyNumberFormat="1" applyFont="1" applyFill="1" applyBorder="1" applyAlignment="1">
      <alignment/>
    </xf>
    <xf numFmtId="5" fontId="7" fillId="35" borderId="33" xfId="0" applyNumberFormat="1" applyFont="1" applyFill="1" applyBorder="1" applyAlignment="1">
      <alignment/>
    </xf>
    <xf numFmtId="44" fontId="7" fillId="35" borderId="31" xfId="45" applyFont="1" applyFill="1" applyBorder="1" applyAlignment="1">
      <alignment/>
    </xf>
    <xf numFmtId="44" fontId="7" fillId="35" borderId="32" xfId="45" applyFont="1" applyFill="1" applyBorder="1" applyAlignment="1">
      <alignment/>
    </xf>
    <xf numFmtId="0" fontId="6" fillId="35" borderId="0" xfId="0" applyFont="1" applyFill="1" applyAlignment="1">
      <alignment horizontal="center"/>
    </xf>
    <xf numFmtId="37" fontId="7" fillId="0" borderId="27" xfId="61" applyNumberFormat="1" applyFont="1" applyBorder="1">
      <alignment/>
      <protection/>
    </xf>
    <xf numFmtId="37" fontId="7" fillId="0" borderId="19" xfId="61" applyNumberFormat="1" applyFont="1" applyBorder="1">
      <alignment/>
      <protection/>
    </xf>
    <xf numFmtId="5" fontId="7" fillId="0" borderId="37" xfId="61" applyNumberFormat="1" applyFont="1" applyBorder="1">
      <alignment/>
      <protection/>
    </xf>
    <xf numFmtId="37" fontId="7" fillId="0" borderId="38" xfId="61" applyNumberFormat="1" applyFont="1" applyBorder="1">
      <alignment/>
      <protection/>
    </xf>
    <xf numFmtId="37" fontId="7" fillId="0" borderId="39" xfId="61" applyNumberFormat="1" applyFont="1" applyBorder="1">
      <alignment/>
      <protection/>
    </xf>
    <xf numFmtId="5" fontId="16" fillId="0" borderId="19" xfId="61" applyNumberFormat="1" applyFont="1" applyBorder="1">
      <alignment/>
      <protection/>
    </xf>
    <xf numFmtId="5" fontId="16" fillId="0" borderId="27" xfId="61" applyNumberFormat="1" applyFont="1" applyBorder="1">
      <alignment/>
      <protection/>
    </xf>
    <xf numFmtId="5" fontId="16" fillId="0" borderId="19" xfId="44" applyNumberFormat="1" applyFont="1" applyBorder="1" applyAlignment="1">
      <alignment horizontal="right"/>
    </xf>
    <xf numFmtId="42" fontId="7" fillId="0" borderId="0" xfId="45" applyNumberFormat="1" applyFont="1" applyAlignment="1">
      <alignment/>
    </xf>
    <xf numFmtId="44" fontId="7" fillId="0" borderId="0" xfId="0" applyNumberFormat="1" applyFont="1" applyAlignment="1">
      <alignment/>
    </xf>
    <xf numFmtId="164" fontId="7" fillId="0" borderId="0" xfId="0" applyNumberFormat="1" applyFont="1" applyAlignment="1">
      <alignment/>
    </xf>
    <xf numFmtId="164" fontId="6" fillId="0" borderId="0" xfId="61" applyNumberFormat="1" applyFont="1" applyFill="1">
      <alignment/>
      <protection/>
    </xf>
    <xf numFmtId="42" fontId="6" fillId="0" borderId="0" xfId="61" applyNumberFormat="1" applyFont="1" applyFill="1">
      <alignment/>
      <protection/>
    </xf>
    <xf numFmtId="44" fontId="6" fillId="8" borderId="26" xfId="47" applyFont="1" applyFill="1" applyBorder="1" applyAlignment="1">
      <alignment/>
    </xf>
    <xf numFmtId="42" fontId="7" fillId="0" borderId="0" xfId="61" applyNumberFormat="1" applyFont="1" applyFill="1" applyBorder="1">
      <alignment/>
      <protection/>
    </xf>
    <xf numFmtId="37" fontId="7" fillId="34" borderId="10" xfId="61" applyNumberFormat="1" applyFont="1" applyFill="1" applyBorder="1" applyAlignment="1">
      <alignment horizontal="center"/>
      <protection/>
    </xf>
    <xf numFmtId="169" fontId="7" fillId="34" borderId="10" xfId="61" applyNumberFormat="1" applyFont="1" applyFill="1" applyBorder="1" applyAlignment="1">
      <alignment horizontal="center"/>
      <protection/>
    </xf>
    <xf numFmtId="37" fontId="6" fillId="34" borderId="10" xfId="61" applyNumberFormat="1" applyFont="1" applyFill="1" applyBorder="1" applyAlignment="1">
      <alignment horizontal="center"/>
      <protection/>
    </xf>
    <xf numFmtId="7" fontId="7" fillId="0" borderId="0" xfId="0" applyNumberFormat="1" applyFont="1" applyAlignment="1">
      <alignment/>
    </xf>
    <xf numFmtId="5" fontId="7" fillId="0" borderId="0" xfId="45" applyNumberFormat="1" applyFont="1" applyAlignment="1">
      <alignment/>
    </xf>
    <xf numFmtId="0" fontId="7" fillId="35" borderId="17" xfId="0" applyFont="1" applyFill="1" applyBorder="1" applyAlignment="1">
      <alignment horizontal="center"/>
    </xf>
    <xf numFmtId="44" fontId="7" fillId="35" borderId="17" xfId="45" applyFont="1" applyFill="1" applyBorder="1" applyAlignment="1">
      <alignment horizontal="center"/>
    </xf>
    <xf numFmtId="165" fontId="7" fillId="35" borderId="17" xfId="45" applyNumberFormat="1" applyFont="1" applyFill="1" applyBorder="1" applyAlignment="1">
      <alignment horizontal="center"/>
    </xf>
    <xf numFmtId="0" fontId="7" fillId="35" borderId="0" xfId="0" applyFont="1" applyFill="1" applyAlignment="1">
      <alignment/>
    </xf>
    <xf numFmtId="0" fontId="7" fillId="35" borderId="0" xfId="0" applyFont="1" applyFill="1" applyAlignment="1">
      <alignment horizontal="center"/>
    </xf>
    <xf numFmtId="37" fontId="7" fillId="35" borderId="0" xfId="0" applyNumberFormat="1" applyFont="1" applyFill="1" applyAlignment="1">
      <alignment/>
    </xf>
    <xf numFmtId="7" fontId="7" fillId="35" borderId="0" xfId="45" applyNumberFormat="1" applyFont="1" applyFill="1" applyAlignment="1">
      <alignment/>
    </xf>
    <xf numFmtId="44" fontId="7" fillId="35" borderId="0" xfId="45" applyFont="1" applyFill="1" applyAlignment="1">
      <alignment horizontal="center"/>
    </xf>
    <xf numFmtId="0" fontId="7" fillId="35" borderId="0" xfId="0" applyFont="1" applyFill="1" applyAlignment="1">
      <alignment/>
    </xf>
    <xf numFmtId="7" fontId="7" fillId="35" borderId="0" xfId="0" applyNumberFormat="1" applyFont="1" applyFill="1" applyAlignment="1">
      <alignment/>
    </xf>
    <xf numFmtId="0" fontId="3" fillId="35" borderId="0" xfId="0" applyFont="1" applyFill="1" applyAlignment="1">
      <alignment/>
    </xf>
    <xf numFmtId="7" fontId="7" fillId="0" borderId="17" xfId="45" applyNumberFormat="1" applyFont="1" applyBorder="1" applyAlignment="1">
      <alignment/>
    </xf>
    <xf numFmtId="44" fontId="7" fillId="0" borderId="0" xfId="45" applyNumberFormat="1" applyFont="1" applyFill="1" applyAlignment="1">
      <alignment horizontal="center"/>
    </xf>
    <xf numFmtId="1" fontId="7" fillId="0" borderId="0" xfId="0" applyNumberFormat="1" applyFont="1" applyFill="1" applyAlignment="1">
      <alignment horizontal="center"/>
    </xf>
    <xf numFmtId="10" fontId="7" fillId="0" borderId="0" xfId="0" applyNumberFormat="1" applyFont="1" applyFill="1" applyAlignment="1">
      <alignment horizontal="center"/>
    </xf>
    <xf numFmtId="7" fontId="7" fillId="0" borderId="0" xfId="45" applyNumberFormat="1" applyFont="1" applyAlignment="1">
      <alignment/>
    </xf>
    <xf numFmtId="5" fontId="7" fillId="0" borderId="31" xfId="45" applyNumberFormat="1" applyFont="1" applyFill="1" applyBorder="1" applyAlignment="1">
      <alignment/>
    </xf>
    <xf numFmtId="5" fontId="7" fillId="0" borderId="11" xfId="45" applyNumberFormat="1" applyFont="1" applyFill="1" applyBorder="1" applyAlignment="1">
      <alignment/>
    </xf>
    <xf numFmtId="37" fontId="7" fillId="35" borderId="0" xfId="0" applyNumberFormat="1" applyFont="1" applyFill="1" applyBorder="1" applyAlignment="1">
      <alignment/>
    </xf>
    <xf numFmtId="37" fontId="6" fillId="0" borderId="32" xfId="0" applyNumberFormat="1" applyFont="1" applyFill="1" applyBorder="1" applyAlignment="1">
      <alignment/>
    </xf>
    <xf numFmtId="5" fontId="6" fillId="0" borderId="0" xfId="0" applyNumberFormat="1" applyFont="1" applyFill="1" applyAlignment="1">
      <alignment/>
    </xf>
    <xf numFmtId="5" fontId="7" fillId="35" borderId="19" xfId="61" applyNumberFormat="1" applyFont="1" applyFill="1" applyBorder="1">
      <alignment/>
      <protection/>
    </xf>
    <xf numFmtId="5" fontId="7" fillId="35" borderId="39" xfId="61" applyNumberFormat="1" applyFont="1" applyFill="1" applyBorder="1">
      <alignment/>
      <protection/>
    </xf>
    <xf numFmtId="0" fontId="7" fillId="0" borderId="0" xfId="61" applyFont="1" applyFill="1" applyBorder="1" applyAlignment="1">
      <alignment horizontal="left"/>
      <protection/>
    </xf>
    <xf numFmtId="42" fontId="7" fillId="0" borderId="0" xfId="61" applyNumberFormat="1" applyFont="1" applyFill="1">
      <alignment/>
      <protection/>
    </xf>
    <xf numFmtId="0" fontId="7" fillId="0" borderId="0" xfId="61" applyFont="1" applyBorder="1" applyAlignment="1">
      <alignment horizontal="center" vertical="center"/>
      <protection/>
    </xf>
    <xf numFmtId="0" fontId="7" fillId="0" borderId="27" xfId="61" applyFont="1" applyBorder="1" applyAlignment="1">
      <alignment horizontal="center"/>
      <protection/>
    </xf>
    <xf numFmtId="0" fontId="7" fillId="0" borderId="0" xfId="61" applyFont="1" applyBorder="1" applyAlignment="1">
      <alignment horizontal="center"/>
      <protection/>
    </xf>
    <xf numFmtId="0" fontId="7" fillId="0" borderId="0" xfId="61" applyFont="1" applyBorder="1">
      <alignment/>
      <protection/>
    </xf>
    <xf numFmtId="0" fontId="7" fillId="35" borderId="27" xfId="61" applyFont="1" applyFill="1" applyBorder="1" applyAlignment="1">
      <alignment horizontal="left"/>
      <protection/>
    </xf>
    <xf numFmtId="0" fontId="7" fillId="35" borderId="0" xfId="61" applyFont="1" applyFill="1" applyBorder="1" applyAlignment="1">
      <alignment horizontal="left"/>
      <protection/>
    </xf>
    <xf numFmtId="9" fontId="7" fillId="35" borderId="0" xfId="61" applyNumberFormat="1" applyFont="1" applyFill="1" applyBorder="1" applyAlignment="1">
      <alignment/>
      <protection/>
    </xf>
    <xf numFmtId="9" fontId="7" fillId="35" borderId="0" xfId="66" applyFont="1" applyFill="1" applyBorder="1" applyAlignment="1">
      <alignment/>
    </xf>
    <xf numFmtId="0" fontId="7" fillId="0" borderId="27" xfId="61" applyFont="1" applyBorder="1" applyAlignment="1">
      <alignment horizontal="left"/>
      <protection/>
    </xf>
    <xf numFmtId="0" fontId="7" fillId="0" borderId="0" xfId="61" applyFont="1" applyBorder="1" applyAlignment="1">
      <alignment horizontal="left"/>
      <protection/>
    </xf>
    <xf numFmtId="0" fontId="7" fillId="0" borderId="0" xfId="61" applyFont="1" applyBorder="1" applyAlignment="1">
      <alignment/>
      <protection/>
    </xf>
    <xf numFmtId="9" fontId="7" fillId="0" borderId="0" xfId="61" applyNumberFormat="1" applyFont="1" applyBorder="1" applyAlignment="1">
      <alignment/>
      <protection/>
    </xf>
    <xf numFmtId="9" fontId="7" fillId="0" borderId="0" xfId="66" applyFont="1" applyBorder="1" applyAlignment="1">
      <alignment/>
    </xf>
    <xf numFmtId="9" fontId="7" fillId="0" borderId="0" xfId="61" applyNumberFormat="1" applyFont="1" applyBorder="1" applyAlignment="1">
      <alignment horizontal="center"/>
      <protection/>
    </xf>
    <xf numFmtId="0" fontId="7" fillId="0" borderId="40" xfId="61" applyFont="1" applyBorder="1">
      <alignment/>
      <protection/>
    </xf>
    <xf numFmtId="0" fontId="7" fillId="0" borderId="29" xfId="61" applyFont="1" applyBorder="1">
      <alignment/>
      <protection/>
    </xf>
    <xf numFmtId="0" fontId="6" fillId="34" borderId="20" xfId="61" applyFont="1" applyFill="1" applyBorder="1" applyAlignment="1">
      <alignment horizontal="center"/>
      <protection/>
    </xf>
    <xf numFmtId="5" fontId="6" fillId="34" borderId="23" xfId="61" applyNumberFormat="1" applyFont="1" applyFill="1" applyBorder="1">
      <alignment/>
      <protection/>
    </xf>
    <xf numFmtId="37" fontId="6" fillId="34" borderId="21" xfId="61" applyNumberFormat="1" applyFont="1" applyFill="1" applyBorder="1">
      <alignment/>
      <protection/>
    </xf>
    <xf numFmtId="37" fontId="6" fillId="34" borderId="23" xfId="61" applyNumberFormat="1" applyFont="1" applyFill="1" applyBorder="1">
      <alignment/>
      <protection/>
    </xf>
    <xf numFmtId="0" fontId="6" fillId="8" borderId="25" xfId="61" applyFont="1" applyFill="1" applyBorder="1" applyAlignment="1">
      <alignment/>
      <protection/>
    </xf>
    <xf numFmtId="0" fontId="6" fillId="8" borderId="40" xfId="61" applyFont="1" applyFill="1" applyBorder="1" applyAlignment="1">
      <alignment/>
      <protection/>
    </xf>
    <xf numFmtId="44" fontId="6" fillId="8" borderId="41" xfId="47" applyFont="1" applyFill="1" applyBorder="1" applyAlignment="1">
      <alignment/>
    </xf>
    <xf numFmtId="5" fontId="7" fillId="35" borderId="0" xfId="45" applyNumberFormat="1" applyFont="1" applyFill="1" applyAlignment="1">
      <alignment/>
    </xf>
    <xf numFmtId="5" fontId="7" fillId="0" borderId="0" xfId="61" applyNumberFormat="1" applyFont="1">
      <alignment/>
      <protection/>
    </xf>
    <xf numFmtId="37" fontId="7" fillId="35" borderId="0" xfId="0" applyNumberFormat="1" applyFont="1" applyFill="1" applyAlignment="1">
      <alignment/>
    </xf>
    <xf numFmtId="0" fontId="30" fillId="0" borderId="42" xfId="0" applyFont="1" applyBorder="1" applyAlignment="1">
      <alignment vertical="center" wrapText="1"/>
    </xf>
    <xf numFmtId="0" fontId="30" fillId="0" borderId="43" xfId="0" applyFont="1" applyBorder="1" applyAlignment="1">
      <alignment vertical="center" wrapText="1"/>
    </xf>
    <xf numFmtId="0" fontId="30" fillId="0" borderId="0" xfId="0" applyFont="1" applyAlignment="1">
      <alignment vertical="center" wrapText="1"/>
    </xf>
    <xf numFmtId="0" fontId="30" fillId="35" borderId="44" xfId="0" applyFont="1" applyFill="1" applyBorder="1" applyAlignment="1">
      <alignment vertical="center" wrapText="1"/>
    </xf>
    <xf numFmtId="9" fontId="7" fillId="0" borderId="0" xfId="65" applyFont="1" applyFill="1" applyBorder="1" applyAlignment="1">
      <alignment horizontal="left"/>
    </xf>
    <xf numFmtId="0" fontId="6" fillId="0" borderId="0" xfId="0" applyFont="1" applyFill="1" applyAlignment="1">
      <alignment horizontal="center"/>
    </xf>
    <xf numFmtId="37" fontId="7" fillId="35" borderId="11" xfId="0" applyNumberFormat="1" applyFont="1" applyFill="1" applyBorder="1" applyAlignment="1">
      <alignment/>
    </xf>
    <xf numFmtId="37" fontId="7" fillId="35" borderId="33" xfId="0" applyNumberFormat="1" applyFont="1" applyFill="1" applyBorder="1" applyAlignment="1">
      <alignment/>
    </xf>
    <xf numFmtId="0" fontId="6" fillId="0" borderId="12" xfId="0" applyFont="1" applyFill="1" applyBorder="1" applyAlignment="1">
      <alignment horizontal="center" vertical="center" wrapText="1"/>
    </xf>
    <xf numFmtId="0" fontId="18" fillId="36" borderId="0" xfId="61" applyFont="1" applyFill="1">
      <alignment/>
      <protection/>
    </xf>
    <xf numFmtId="0" fontId="81" fillId="36" borderId="0" xfId="62" applyFont="1" applyFill="1">
      <alignment/>
      <protection/>
    </xf>
    <xf numFmtId="0" fontId="79" fillId="36" borderId="0" xfId="62" applyFont="1" applyFill="1">
      <alignment/>
      <protection/>
    </xf>
    <xf numFmtId="0" fontId="24" fillId="36" borderId="0" xfId="62" applyFont="1" applyFill="1" applyProtection="1">
      <alignment/>
      <protection locked="0"/>
    </xf>
    <xf numFmtId="0" fontId="81" fillId="36" borderId="0" xfId="62" applyFont="1" applyFill="1" applyProtection="1">
      <alignment/>
      <protection locked="0"/>
    </xf>
    <xf numFmtId="0" fontId="81" fillId="36" borderId="10" xfId="62" applyNumberFormat="1" applyFont="1" applyFill="1" applyBorder="1" applyAlignment="1" applyProtection="1">
      <alignment horizontal="center" vertical="top"/>
      <protection/>
    </xf>
    <xf numFmtId="44" fontId="81" fillId="36" borderId="10" xfId="47" applyFont="1" applyFill="1" applyBorder="1" applyAlignment="1" applyProtection="1">
      <alignment vertical="top"/>
      <protection/>
    </xf>
    <xf numFmtId="171" fontId="81" fillId="36" borderId="10" xfId="66" applyNumberFormat="1" applyFont="1" applyFill="1" applyBorder="1" applyAlignment="1" applyProtection="1">
      <alignment horizontal="right" vertical="top"/>
      <protection/>
    </xf>
    <xf numFmtId="0" fontId="81" fillId="36" borderId="0" xfId="62" applyFont="1" applyFill="1" applyAlignment="1">
      <alignment vertical="top"/>
      <protection/>
    </xf>
    <xf numFmtId="0" fontId="81" fillId="36" borderId="0" xfId="62" applyFont="1" applyFill="1" applyBorder="1" applyAlignment="1">
      <alignment vertical="top" wrapText="1"/>
      <protection/>
    </xf>
    <xf numFmtId="0" fontId="81" fillId="36" borderId="0" xfId="62" applyFont="1" applyFill="1" applyBorder="1" applyAlignment="1" applyProtection="1">
      <alignment horizontal="left" vertical="top" wrapText="1"/>
      <protection locked="0"/>
    </xf>
    <xf numFmtId="7" fontId="81" fillId="36" borderId="0" xfId="62" applyNumberFormat="1" applyFont="1" applyFill="1" applyBorder="1" applyAlignment="1" applyProtection="1">
      <alignment vertical="top"/>
      <protection locked="0"/>
    </xf>
    <xf numFmtId="0" fontId="81" fillId="36" borderId="0" xfId="62" applyFont="1" applyFill="1" applyBorder="1" applyAlignment="1" applyProtection="1">
      <alignment horizontal="center" vertical="top"/>
      <protection locked="0"/>
    </xf>
    <xf numFmtId="0" fontId="81" fillId="36" borderId="0" xfId="62" applyFont="1" applyFill="1" applyBorder="1" applyAlignment="1" applyProtection="1">
      <alignment vertical="top"/>
      <protection locked="0"/>
    </xf>
    <xf numFmtId="0" fontId="18" fillId="36" borderId="0" xfId="62" applyFont="1" applyFill="1" applyBorder="1" applyAlignment="1">
      <alignment vertical="top"/>
      <protection/>
    </xf>
    <xf numFmtId="0" fontId="81" fillId="36" borderId="0" xfId="62" applyFont="1" applyFill="1" applyBorder="1" applyAlignment="1" applyProtection="1">
      <alignment wrapText="1"/>
      <protection locked="0"/>
    </xf>
    <xf numFmtId="0" fontId="81" fillId="36" borderId="0" xfId="62" applyFont="1" applyFill="1" applyBorder="1" applyAlignment="1">
      <alignment vertical="top"/>
      <protection/>
    </xf>
    <xf numFmtId="0" fontId="82" fillId="36" borderId="0" xfId="62" applyFont="1" applyFill="1" applyProtection="1">
      <alignment/>
      <protection locked="0"/>
    </xf>
    <xf numFmtId="0" fontId="81" fillId="36" borderId="0" xfId="62" applyFont="1" applyFill="1" applyAlignment="1">
      <alignment wrapText="1"/>
      <protection/>
    </xf>
    <xf numFmtId="0" fontId="80" fillId="36" borderId="0" xfId="62" applyFont="1" applyFill="1" applyProtection="1">
      <alignment/>
      <protection locked="0"/>
    </xf>
    <xf numFmtId="0" fontId="76" fillId="36" borderId="0" xfId="0" applyFont="1" applyFill="1" applyAlignment="1">
      <alignment/>
    </xf>
    <xf numFmtId="0" fontId="81" fillId="36" borderId="0" xfId="62" applyFont="1" applyFill="1" applyAlignment="1">
      <alignment horizontal="right"/>
      <protection/>
    </xf>
    <xf numFmtId="0" fontId="81" fillId="36" borderId="0" xfId="62" applyFont="1" applyFill="1" applyAlignment="1" applyProtection="1">
      <alignment horizontal="right"/>
      <protection locked="0"/>
    </xf>
    <xf numFmtId="0" fontId="81" fillId="36" borderId="17" xfId="62" applyFont="1" applyFill="1" applyBorder="1" applyProtection="1">
      <alignment/>
      <protection locked="0"/>
    </xf>
    <xf numFmtId="0" fontId="81" fillId="36" borderId="0" xfId="62" applyFont="1" applyFill="1" applyBorder="1" applyProtection="1">
      <alignment/>
      <protection locked="0"/>
    </xf>
    <xf numFmtId="0" fontId="24" fillId="36" borderId="0" xfId="62" applyFont="1" applyFill="1" applyAlignment="1" applyProtection="1">
      <alignment horizontal="left"/>
      <protection locked="0"/>
    </xf>
    <xf numFmtId="0" fontId="82" fillId="36" borderId="0" xfId="62" applyFont="1" applyFill="1">
      <alignment/>
      <protection/>
    </xf>
    <xf numFmtId="0" fontId="80" fillId="36" borderId="0" xfId="62" applyFont="1" applyFill="1">
      <alignment/>
      <protection/>
    </xf>
    <xf numFmtId="37" fontId="6" fillId="35" borderId="0" xfId="61" applyNumberFormat="1" applyFont="1" applyFill="1">
      <alignment/>
      <protection/>
    </xf>
    <xf numFmtId="5" fontId="7" fillId="0" borderId="0" xfId="0" applyNumberFormat="1" applyFont="1" applyFill="1" applyAlignment="1">
      <alignment/>
    </xf>
    <xf numFmtId="49" fontId="2" fillId="0" borderId="18" xfId="62" applyNumberFormat="1" applyFont="1" applyFill="1" applyBorder="1" applyAlignment="1" applyProtection="1">
      <alignment horizontal="left" vertical="top" shrinkToFit="1"/>
      <protection locked="0"/>
    </xf>
    <xf numFmtId="44" fontId="7" fillId="0" borderId="11" xfId="45" applyFont="1" applyFill="1" applyBorder="1" applyAlignment="1">
      <alignment/>
    </xf>
    <xf numFmtId="44" fontId="7" fillId="0" borderId="32" xfId="45" applyFont="1" applyFill="1" applyBorder="1" applyAlignment="1">
      <alignment/>
    </xf>
    <xf numFmtId="0" fontId="67" fillId="0" borderId="0" xfId="55" applyFill="1" applyAlignment="1" applyProtection="1">
      <alignment/>
      <protection/>
    </xf>
    <xf numFmtId="0" fontId="83" fillId="0" borderId="0" xfId="61" applyFont="1">
      <alignment/>
      <protection/>
    </xf>
    <xf numFmtId="0" fontId="6" fillId="8" borderId="28" xfId="61" applyFont="1" applyFill="1" applyBorder="1" applyAlignment="1">
      <alignment/>
      <protection/>
    </xf>
    <xf numFmtId="0" fontId="6" fillId="8" borderId="29" xfId="61" applyFont="1" applyFill="1" applyBorder="1" applyAlignment="1">
      <alignment/>
      <protection/>
    </xf>
    <xf numFmtId="0" fontId="6" fillId="0" borderId="0" xfId="0" applyFont="1" applyBorder="1" applyAlignment="1">
      <alignment horizontal="center" wrapText="1"/>
    </xf>
    <xf numFmtId="0" fontId="84" fillId="0" borderId="0" xfId="61" applyFont="1">
      <alignment/>
      <protection/>
    </xf>
    <xf numFmtId="0" fontId="4" fillId="0" borderId="45" xfId="61" applyBorder="1" applyAlignment="1">
      <alignment wrapText="1"/>
      <protection/>
    </xf>
    <xf numFmtId="0" fontId="4" fillId="0" borderId="10" xfId="61" applyBorder="1" applyAlignment="1">
      <alignment horizontal="center" wrapText="1"/>
      <protection/>
    </xf>
    <xf numFmtId="173" fontId="56" fillId="0" borderId="10" xfId="47" applyNumberFormat="1" applyFont="1" applyBorder="1" applyAlignment="1">
      <alignment wrapText="1"/>
    </xf>
    <xf numFmtId="173" fontId="56" fillId="0" borderId="46" xfId="47" applyNumberFormat="1" applyFont="1" applyBorder="1" applyAlignment="1">
      <alignment wrapText="1"/>
    </xf>
    <xf numFmtId="0" fontId="33" fillId="0" borderId="45" xfId="61" applyFont="1" applyBorder="1" applyAlignment="1">
      <alignment horizontal="center" vertical="center" wrapText="1"/>
      <protection/>
    </xf>
    <xf numFmtId="0" fontId="33" fillId="0" borderId="10" xfId="61" applyFont="1" applyBorder="1" applyAlignment="1">
      <alignment horizontal="center" vertical="center" wrapText="1"/>
      <protection/>
    </xf>
    <xf numFmtId="173" fontId="33" fillId="0" borderId="10" xfId="47" applyNumberFormat="1" applyFont="1" applyBorder="1" applyAlignment="1">
      <alignment horizontal="center" vertical="center" wrapText="1"/>
    </xf>
    <xf numFmtId="173" fontId="33" fillId="0" borderId="46" xfId="47" applyNumberFormat="1" applyFont="1" applyBorder="1" applyAlignment="1">
      <alignment horizontal="center" vertical="center" wrapText="1"/>
    </xf>
    <xf numFmtId="5" fontId="14" fillId="0" borderId="47" xfId="47" applyNumberFormat="1" applyFont="1" applyFill="1" applyBorder="1" applyAlignment="1">
      <alignment wrapText="1"/>
    </xf>
    <xf numFmtId="0" fontId="33" fillId="0" borderId="45" xfId="61" applyFont="1" applyBorder="1" applyAlignment="1">
      <alignment wrapText="1"/>
      <protection/>
    </xf>
    <xf numFmtId="0" fontId="33" fillId="0" borderId="10" xfId="61" applyFont="1" applyBorder="1" applyAlignment="1">
      <alignment horizontal="center" wrapText="1"/>
      <protection/>
    </xf>
    <xf numFmtId="5" fontId="33" fillId="0" borderId="10" xfId="47" applyNumberFormat="1" applyFont="1" applyBorder="1" applyAlignment="1">
      <alignment wrapText="1"/>
    </xf>
    <xf numFmtId="5" fontId="56" fillId="0" borderId="10" xfId="47" applyNumberFormat="1" applyFont="1" applyBorder="1" applyAlignment="1">
      <alignment wrapText="1"/>
    </xf>
    <xf numFmtId="0" fontId="4" fillId="0" borderId="48" xfId="61" applyFont="1" applyBorder="1" applyAlignment="1">
      <alignment wrapText="1"/>
      <protection/>
    </xf>
    <xf numFmtId="0" fontId="4" fillId="0" borderId="49" xfId="61" applyFont="1" applyBorder="1" applyAlignment="1">
      <alignment horizontal="center" wrapText="1"/>
      <protection/>
    </xf>
    <xf numFmtId="5" fontId="33" fillId="0" borderId="49" xfId="47" applyNumberFormat="1" applyFont="1" applyBorder="1" applyAlignment="1">
      <alignment wrapText="1"/>
    </xf>
    <xf numFmtId="5" fontId="56" fillId="0" borderId="50" xfId="47" applyNumberFormat="1" applyFont="1" applyBorder="1" applyAlignment="1">
      <alignment wrapText="1"/>
    </xf>
    <xf numFmtId="5" fontId="74" fillId="0" borderId="46" xfId="47" applyNumberFormat="1" applyFont="1" applyBorder="1" applyAlignment="1">
      <alignment wrapText="1"/>
    </xf>
    <xf numFmtId="5" fontId="33" fillId="33" borderId="20" xfId="61" applyNumberFormat="1" applyFont="1" applyFill="1" applyBorder="1">
      <alignment/>
      <protection/>
    </xf>
    <xf numFmtId="5" fontId="33" fillId="33" borderId="51" xfId="61" applyNumberFormat="1" applyFont="1" applyFill="1" applyBorder="1">
      <alignment/>
      <protection/>
    </xf>
    <xf numFmtId="0" fontId="4" fillId="0" borderId="21" xfId="61" applyFont="1" applyFill="1" applyBorder="1" applyAlignment="1">
      <alignment horizontal="center" vertical="center" wrapText="1"/>
      <protection/>
    </xf>
    <xf numFmtId="0" fontId="4" fillId="0" borderId="23" xfId="61" applyFont="1" applyFill="1" applyBorder="1" applyAlignment="1">
      <alignment horizontal="center" vertical="center" wrapText="1"/>
      <protection/>
    </xf>
    <xf numFmtId="0" fontId="4" fillId="0" borderId="0" xfId="61" applyFont="1" applyFill="1" applyBorder="1">
      <alignment/>
      <protection/>
    </xf>
    <xf numFmtId="0" fontId="4" fillId="0" borderId="19" xfId="61" applyFont="1" applyFill="1" applyBorder="1">
      <alignment/>
      <protection/>
    </xf>
    <xf numFmtId="42" fontId="4" fillId="0" borderId="19" xfId="61" applyNumberFormat="1" applyFont="1" applyFill="1" applyBorder="1">
      <alignment/>
      <protection/>
    </xf>
    <xf numFmtId="5" fontId="4" fillId="0" borderId="0" xfId="61" applyNumberFormat="1" applyFont="1" applyFill="1" applyBorder="1">
      <alignment/>
      <protection/>
    </xf>
    <xf numFmtId="5" fontId="4" fillId="0" borderId="19" xfId="61" applyNumberFormat="1" applyFont="1" applyFill="1" applyBorder="1">
      <alignment/>
      <protection/>
    </xf>
    <xf numFmtId="5" fontId="4" fillId="0" borderId="39" xfId="61" applyNumberFormat="1" applyFont="1" applyFill="1" applyBorder="1">
      <alignment/>
      <protection/>
    </xf>
    <xf numFmtId="5" fontId="32" fillId="0" borderId="19" xfId="61" applyNumberFormat="1" applyFont="1" applyFill="1" applyBorder="1">
      <alignment/>
      <protection/>
    </xf>
    <xf numFmtId="0" fontId="33" fillId="8" borderId="42" xfId="61" applyFont="1" applyFill="1" applyBorder="1" applyAlignment="1">
      <alignment horizontal="center"/>
      <protection/>
    </xf>
    <xf numFmtId="1" fontId="6" fillId="35" borderId="0" xfId="0" applyNumberFormat="1" applyFont="1" applyFill="1" applyAlignment="1">
      <alignment horizontal="center"/>
    </xf>
    <xf numFmtId="7" fontId="7" fillId="0" borderId="0" xfId="0" applyNumberFormat="1" applyFont="1" applyFill="1" applyAlignment="1">
      <alignment/>
    </xf>
    <xf numFmtId="173" fontId="7" fillId="35" borderId="52" xfId="45" applyNumberFormat="1" applyFont="1" applyFill="1" applyBorder="1" applyAlignment="1">
      <alignment/>
    </xf>
    <xf numFmtId="173" fontId="7" fillId="35" borderId="12" xfId="45" applyNumberFormat="1" applyFont="1" applyFill="1" applyBorder="1" applyAlignment="1">
      <alignment/>
    </xf>
    <xf numFmtId="173" fontId="7" fillId="35" borderId="11" xfId="45" applyNumberFormat="1" applyFont="1" applyFill="1" applyBorder="1" applyAlignment="1">
      <alignment/>
    </xf>
    <xf numFmtId="5" fontId="4" fillId="0" borderId="49" xfId="47" applyNumberFormat="1" applyFont="1" applyBorder="1" applyAlignment="1">
      <alignment wrapText="1"/>
    </xf>
    <xf numFmtId="37" fontId="7" fillId="35" borderId="30" xfId="0" applyNumberFormat="1" applyFont="1" applyFill="1" applyBorder="1" applyAlignment="1">
      <alignment/>
    </xf>
    <xf numFmtId="37" fontId="7" fillId="35" borderId="31" xfId="0" applyNumberFormat="1" applyFont="1" applyFill="1" applyBorder="1" applyAlignment="1">
      <alignment/>
    </xf>
    <xf numFmtId="37" fontId="7" fillId="35" borderId="32" xfId="0" applyNumberFormat="1" applyFont="1" applyFill="1" applyBorder="1" applyAlignment="1">
      <alignment/>
    </xf>
    <xf numFmtId="0" fontId="67" fillId="0" borderId="0" xfId="55" applyAlignment="1">
      <alignment/>
    </xf>
    <xf numFmtId="5" fontId="4" fillId="32" borderId="0" xfId="61" applyNumberFormat="1" applyFont="1" applyFill="1" applyBorder="1">
      <alignment/>
      <protection/>
    </xf>
    <xf numFmtId="5" fontId="4" fillId="32" borderId="17" xfId="61" applyNumberFormat="1" applyFont="1" applyFill="1" applyBorder="1">
      <alignment/>
      <protection/>
    </xf>
    <xf numFmtId="0" fontId="24" fillId="0" borderId="17" xfId="62" applyFont="1" applyBorder="1" applyAlignment="1" applyProtection="1">
      <alignment horizontal="left" vertical="top"/>
      <protection/>
    </xf>
    <xf numFmtId="49" fontId="81" fillId="32" borderId="18" xfId="62" applyNumberFormat="1" applyFont="1" applyFill="1" applyBorder="1" applyAlignment="1" applyProtection="1">
      <alignment horizontal="center" vertical="top" wrapText="1"/>
      <protection locked="0"/>
    </xf>
    <xf numFmtId="49" fontId="78" fillId="32" borderId="18" xfId="55" applyNumberFormat="1" applyFont="1" applyFill="1" applyBorder="1" applyAlignment="1" applyProtection="1">
      <alignment horizontal="center" vertical="top" wrapText="1"/>
      <protection locked="0"/>
    </xf>
    <xf numFmtId="0" fontId="81" fillId="32" borderId="18" xfId="62" applyFont="1" applyFill="1" applyBorder="1" applyAlignment="1" applyProtection="1">
      <alignment horizontal="left" vertical="top" wrapText="1"/>
      <protection locked="0"/>
    </xf>
    <xf numFmtId="0" fontId="81" fillId="0" borderId="0" xfId="62" applyFont="1" applyFill="1" applyBorder="1" applyAlignment="1" applyProtection="1">
      <alignment/>
      <protection/>
    </xf>
    <xf numFmtId="0" fontId="24" fillId="0" borderId="0" xfId="62" applyFont="1" applyAlignment="1" applyProtection="1">
      <alignment horizontal="center" vertical="top" wrapText="1"/>
      <protection/>
    </xf>
    <xf numFmtId="0" fontId="25" fillId="0" borderId="36" xfId="62" applyFont="1" applyBorder="1" applyAlignment="1" applyProtection="1">
      <alignment horizontal="center"/>
      <protection/>
    </xf>
    <xf numFmtId="0" fontId="26" fillId="32" borderId="17" xfId="62" applyFont="1" applyFill="1" applyBorder="1" applyAlignment="1" applyProtection="1">
      <alignment horizontal="center"/>
      <protection locked="0"/>
    </xf>
    <xf numFmtId="172" fontId="81" fillId="32" borderId="0" xfId="62" applyNumberFormat="1" applyFont="1" applyFill="1" applyAlignment="1" applyProtection="1">
      <alignment horizontal="center"/>
      <protection/>
    </xf>
    <xf numFmtId="0" fontId="24" fillId="0" borderId="0" xfId="62" applyFont="1" applyAlignment="1" applyProtection="1">
      <alignment horizontal="center" vertical="center" wrapText="1"/>
      <protection/>
    </xf>
    <xf numFmtId="0" fontId="25" fillId="0" borderId="0" xfId="62" applyFont="1" applyAlignment="1" applyProtection="1">
      <alignment horizontal="left" vertical="top" wrapText="1"/>
      <protection/>
    </xf>
    <xf numFmtId="0" fontId="24" fillId="0" borderId="0" xfId="62" applyFont="1" applyAlignment="1" applyProtection="1">
      <alignment horizontal="left" wrapText="1"/>
      <protection/>
    </xf>
    <xf numFmtId="0" fontId="81" fillId="0" borderId="0" xfId="62" applyFont="1" applyAlignment="1" applyProtection="1">
      <alignment horizontal="left" vertical="center" wrapText="1"/>
      <protection/>
    </xf>
    <xf numFmtId="0" fontId="78" fillId="32" borderId="53" xfId="57" applyFont="1" applyFill="1" applyBorder="1" applyAlignment="1" applyProtection="1">
      <alignment horizontal="left" vertical="top" wrapText="1"/>
      <protection locked="0"/>
    </xf>
    <xf numFmtId="0" fontId="81" fillId="32" borderId="53" xfId="62" applyFont="1" applyFill="1" applyBorder="1" applyAlignment="1" applyProtection="1">
      <alignment horizontal="left" vertical="top" wrapText="1"/>
      <protection locked="0"/>
    </xf>
    <xf numFmtId="170" fontId="25" fillId="0" borderId="36" xfId="62" applyNumberFormat="1" applyFont="1" applyBorder="1" applyAlignment="1" applyProtection="1">
      <alignment horizontal="center"/>
      <protection/>
    </xf>
    <xf numFmtId="0" fontId="80" fillId="36" borderId="0" xfId="62" applyFont="1" applyFill="1" applyAlignment="1">
      <alignment horizontal="left" vertical="top" wrapText="1"/>
      <protection/>
    </xf>
    <xf numFmtId="0" fontId="25" fillId="36" borderId="0" xfId="62" applyFont="1" applyFill="1" applyAlignment="1" applyProtection="1">
      <alignment horizontal="center"/>
      <protection locked="0"/>
    </xf>
    <xf numFmtId="0" fontId="24" fillId="36" borderId="0" xfId="62" applyFont="1" applyFill="1" applyAlignment="1" applyProtection="1">
      <alignment horizontal="left"/>
      <protection locked="0"/>
    </xf>
    <xf numFmtId="0" fontId="25" fillId="36" borderId="0" xfId="62" applyFont="1" applyFill="1" applyAlignment="1" applyProtection="1">
      <alignment horizontal="left" vertical="top" wrapText="1"/>
      <protection locked="0"/>
    </xf>
    <xf numFmtId="0" fontId="81" fillId="36" borderId="10" xfId="62" applyNumberFormat="1" applyFont="1" applyFill="1" applyBorder="1" applyAlignment="1" applyProtection="1">
      <alignment horizontal="left" vertical="top"/>
      <protection/>
    </xf>
    <xf numFmtId="0" fontId="80" fillId="36" borderId="0" xfId="62" applyFont="1" applyFill="1" applyAlignment="1" applyProtection="1">
      <alignment horizontal="left" wrapText="1"/>
      <protection locked="0"/>
    </xf>
    <xf numFmtId="7" fontId="81" fillId="36" borderId="10" xfId="62" applyNumberFormat="1" applyFont="1" applyFill="1" applyBorder="1" applyAlignment="1" applyProtection="1">
      <alignment horizontal="center" vertical="top"/>
      <protection/>
    </xf>
    <xf numFmtId="0" fontId="81" fillId="36" borderId="10" xfId="62" applyFont="1" applyFill="1" applyBorder="1" applyAlignment="1" applyProtection="1">
      <alignment horizontal="center" vertical="top"/>
      <protection/>
    </xf>
    <xf numFmtId="0" fontId="25" fillId="36" borderId="17" xfId="62" applyFont="1" applyFill="1" applyBorder="1" applyAlignment="1" applyProtection="1">
      <alignment horizontal="left" vertical="top" wrapText="1"/>
      <protection locked="0"/>
    </xf>
    <xf numFmtId="0" fontId="81" fillId="36" borderId="15" xfId="62" applyFont="1" applyFill="1" applyBorder="1" applyAlignment="1" applyProtection="1">
      <alignment horizontal="left" vertical="top" wrapText="1"/>
      <protection locked="0"/>
    </xf>
    <xf numFmtId="0" fontId="81" fillId="36" borderId="34" xfId="62" applyFont="1" applyFill="1" applyBorder="1" applyAlignment="1" applyProtection="1">
      <alignment horizontal="left" vertical="top" wrapText="1"/>
      <protection locked="0"/>
    </xf>
    <xf numFmtId="0" fontId="81" fillId="36" borderId="35" xfId="62" applyFont="1" applyFill="1" applyBorder="1" applyAlignment="1" applyProtection="1">
      <alignment horizontal="left" vertical="top" wrapText="1"/>
      <protection locked="0"/>
    </xf>
    <xf numFmtId="0" fontId="80" fillId="36" borderId="0" xfId="62" applyFont="1" applyFill="1" applyAlignment="1">
      <alignment horizontal="left" wrapText="1"/>
      <protection/>
    </xf>
    <xf numFmtId="0" fontId="20" fillId="36" borderId="0" xfId="61" applyFont="1" applyFill="1" applyAlignment="1">
      <alignment horizontal="center"/>
      <protection/>
    </xf>
    <xf numFmtId="0" fontId="25" fillId="36" borderId="0" xfId="62" applyFont="1" applyFill="1" applyAlignment="1" applyProtection="1">
      <alignment horizontal="left"/>
      <protection locked="0"/>
    </xf>
    <xf numFmtId="0" fontId="6" fillId="0" borderId="1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172" fontId="2" fillId="0" borderId="18" xfId="62" applyNumberFormat="1" applyFont="1" applyFill="1" applyBorder="1" applyAlignment="1" applyProtection="1">
      <alignment horizontal="left" vertical="top" shrinkToFit="1"/>
      <protection locked="0"/>
    </xf>
    <xf numFmtId="0" fontId="6" fillId="0" borderId="1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8" borderId="25" xfId="61" applyFont="1" applyFill="1" applyBorder="1" applyAlignment="1">
      <alignment horizontal="center" vertical="center"/>
      <protection/>
    </xf>
    <xf numFmtId="0" fontId="6" fillId="8" borderId="26" xfId="61" applyFont="1" applyFill="1" applyBorder="1" applyAlignment="1">
      <alignment horizontal="center" vertical="center"/>
      <protection/>
    </xf>
    <xf numFmtId="0" fontId="33" fillId="8" borderId="20" xfId="61" applyFont="1" applyFill="1" applyBorder="1" applyAlignment="1">
      <alignment horizontal="center"/>
      <protection/>
    </xf>
    <xf numFmtId="0" fontId="33" fillId="8" borderId="23" xfId="61" applyFont="1" applyFill="1" applyBorder="1" applyAlignment="1">
      <alignment horizontal="center"/>
      <protection/>
    </xf>
    <xf numFmtId="0" fontId="33" fillId="0" borderId="54" xfId="61" applyFont="1" applyBorder="1" applyAlignment="1">
      <alignment horizontal="center" wrapText="1"/>
      <protection/>
    </xf>
    <xf numFmtId="0" fontId="33" fillId="0" borderId="55" xfId="61" applyFont="1" applyBorder="1" applyAlignment="1">
      <alignment horizontal="center" wrapText="1"/>
      <protection/>
    </xf>
    <xf numFmtId="0" fontId="33" fillId="0" borderId="56" xfId="61" applyFont="1" applyBorder="1" applyAlignment="1">
      <alignment horizontal="center" wrapText="1"/>
      <protection/>
    </xf>
    <xf numFmtId="0" fontId="6" fillId="35" borderId="15"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6" fillId="35" borderId="35"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cdenver.edu/about/departments/finance/Pages/ServiceCenter.aspx" TargetMode="External" /><Relationship Id="rId2" Type="http://schemas.openxmlformats.org/officeDocument/2006/relationships/hyperlink" Target="https://www.gpo.gov/fdsys/pkg/CFR-2012-title2-vol1/xml/CFR-2012-title2-vol1-part220.xml" TargetMode="External" /><Relationship Id="rId3" Type="http://schemas.openxmlformats.org/officeDocument/2006/relationships/hyperlink" Target="http://www.ucdenver.edu/about/departments/finance/Pages/ServiceCenter.aspx" TargetMode="External" /><Relationship Id="rId4" Type="http://schemas.openxmlformats.org/officeDocument/2006/relationships/hyperlink" Target="https://www.cu.edu/sites/default/files/2006.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1"/>
  <sheetViews>
    <sheetView zoomScalePageLayoutView="0" workbookViewId="0" topLeftCell="A43">
      <selection activeCell="F41" sqref="F41"/>
    </sheetView>
  </sheetViews>
  <sheetFormatPr defaultColWidth="9.00390625" defaultRowHeight="12"/>
  <cols>
    <col min="1" max="1" width="90.25390625" style="25" bestFit="1" customWidth="1"/>
    <col min="2" max="16384" width="9.125" style="25" customWidth="1"/>
  </cols>
  <sheetData>
    <row r="1" ht="15">
      <c r="A1" s="65" t="s">
        <v>225</v>
      </c>
    </row>
    <row r="2" ht="15">
      <c r="A2" s="65" t="s">
        <v>112</v>
      </c>
    </row>
    <row r="3" ht="15">
      <c r="A3" s="66"/>
    </row>
    <row r="4" ht="15">
      <c r="A4" s="19" t="s">
        <v>113</v>
      </c>
    </row>
    <row r="5" ht="57">
      <c r="A5" s="20" t="s">
        <v>169</v>
      </c>
    </row>
    <row r="6" ht="15">
      <c r="A6" s="65"/>
    </row>
    <row r="7" ht="15">
      <c r="A7" s="19" t="s">
        <v>114</v>
      </c>
    </row>
    <row r="8" ht="171">
      <c r="A8" s="21" t="s">
        <v>194</v>
      </c>
    </row>
    <row r="9" ht="7.5" customHeight="1">
      <c r="A9" s="20"/>
    </row>
    <row r="10" ht="28.5">
      <c r="A10" s="21" t="s">
        <v>168</v>
      </c>
    </row>
    <row r="11" ht="15">
      <c r="A11" s="22"/>
    </row>
    <row r="12" ht="15">
      <c r="A12" s="19" t="s">
        <v>127</v>
      </c>
    </row>
    <row r="13" ht="15">
      <c r="A13" s="20" t="s">
        <v>226</v>
      </c>
    </row>
    <row r="14" spans="1:4" ht="57">
      <c r="A14" s="23" t="s">
        <v>235</v>
      </c>
      <c r="D14" s="20"/>
    </row>
    <row r="15" spans="1:4" ht="14.25">
      <c r="A15" s="67"/>
      <c r="D15" s="20"/>
    </row>
    <row r="16" ht="15">
      <c r="A16" s="22"/>
    </row>
    <row r="17" ht="15">
      <c r="A17" s="19" t="s">
        <v>125</v>
      </c>
    </row>
    <row r="18" ht="129">
      <c r="A18" s="24" t="s">
        <v>239</v>
      </c>
    </row>
    <row r="19" ht="14.25">
      <c r="A19" s="24"/>
    </row>
    <row r="20" ht="15">
      <c r="A20" s="19" t="s">
        <v>126</v>
      </c>
    </row>
    <row r="21" ht="71.25">
      <c r="A21" s="24" t="s">
        <v>210</v>
      </c>
    </row>
    <row r="22" ht="14.25">
      <c r="A22" s="24"/>
    </row>
    <row r="23" ht="15">
      <c r="A23" s="22"/>
    </row>
    <row r="24" ht="15">
      <c r="A24" s="19" t="s">
        <v>115</v>
      </c>
    </row>
    <row r="25" ht="72.75">
      <c r="A25" s="21" t="s">
        <v>207</v>
      </c>
    </row>
    <row r="26" spans="1:2" ht="14.25" customHeight="1">
      <c r="A26" s="68"/>
      <c r="B26" s="26"/>
    </row>
    <row r="27" spans="1:2" ht="8.25" customHeight="1">
      <c r="A27" s="69"/>
      <c r="B27" s="26"/>
    </row>
    <row r="28" ht="28.5">
      <c r="A28" s="27" t="s">
        <v>129</v>
      </c>
    </row>
    <row r="29" spans="1:3" ht="14.25" customHeight="1">
      <c r="A29" s="70" t="s">
        <v>128</v>
      </c>
      <c r="C29" s="28"/>
    </row>
    <row r="30" ht="14.25" customHeight="1">
      <c r="A30" s="20"/>
    </row>
    <row r="31" ht="15">
      <c r="A31" s="19" t="s">
        <v>116</v>
      </c>
    </row>
    <row r="32" ht="45" customHeight="1">
      <c r="A32" s="20" t="s">
        <v>170</v>
      </c>
    </row>
    <row r="33" ht="28.5">
      <c r="A33" s="29" t="s">
        <v>117</v>
      </c>
    </row>
    <row r="34" ht="28.5">
      <c r="A34" s="29" t="s">
        <v>118</v>
      </c>
    </row>
    <row r="35" ht="30.75" customHeight="1">
      <c r="A35" s="29" t="s">
        <v>119</v>
      </c>
    </row>
    <row r="36" ht="75">
      <c r="A36" s="30" t="s">
        <v>171</v>
      </c>
    </row>
    <row r="37" ht="12" customHeight="1">
      <c r="A37" s="24"/>
    </row>
    <row r="38" ht="15" customHeight="1">
      <c r="A38" s="31" t="s">
        <v>120</v>
      </c>
    </row>
    <row r="39" ht="71.25">
      <c r="A39" s="24" t="s">
        <v>172</v>
      </c>
    </row>
    <row r="40" ht="28.5">
      <c r="A40" s="29" t="s">
        <v>121</v>
      </c>
    </row>
    <row r="41" ht="28.5">
      <c r="A41" s="29" t="s">
        <v>122</v>
      </c>
    </row>
    <row r="42" ht="14.25">
      <c r="A42" s="32" t="s">
        <v>173</v>
      </c>
    </row>
    <row r="43" ht="30" customHeight="1">
      <c r="A43" s="29" t="s">
        <v>174</v>
      </c>
    </row>
    <row r="44" ht="12" customHeight="1">
      <c r="A44" s="24"/>
    </row>
    <row r="45" ht="15">
      <c r="A45" s="33" t="s">
        <v>123</v>
      </c>
    </row>
    <row r="46" ht="14.25">
      <c r="A46" s="34" t="s">
        <v>130</v>
      </c>
    </row>
    <row r="47" ht="12" customHeight="1">
      <c r="A47" s="322" t="s">
        <v>128</v>
      </c>
    </row>
    <row r="48" ht="14.25">
      <c r="A48" s="34"/>
    </row>
    <row r="49" ht="14.25">
      <c r="A49" s="34" t="s">
        <v>124</v>
      </c>
    </row>
    <row r="50" ht="14.25">
      <c r="A50" s="367" t="s">
        <v>240</v>
      </c>
    </row>
    <row r="51" ht="14.25">
      <c r="A51" s="34"/>
    </row>
    <row r="52" ht="14.25">
      <c r="A52" s="34" t="s">
        <v>175</v>
      </c>
    </row>
    <row r="53" ht="14.25">
      <c r="A53" s="322" t="s">
        <v>176</v>
      </c>
    </row>
    <row r="54" ht="14.25">
      <c r="A54" s="34"/>
    </row>
    <row r="62" ht="14.25">
      <c r="C62" s="71"/>
    </row>
    <row r="71" ht="14.25">
      <c r="A71" s="20"/>
    </row>
    <row r="72" ht="14.25">
      <c r="A72" s="20"/>
    </row>
    <row r="73" ht="14.25">
      <c r="A73" s="20"/>
    </row>
    <row r="74" ht="14.25">
      <c r="A74" s="20"/>
    </row>
    <row r="75" ht="14.25">
      <c r="A75" s="20"/>
    </row>
    <row r="76" ht="14.25">
      <c r="A76" s="20"/>
    </row>
    <row r="77" ht="14.25">
      <c r="A77" s="20"/>
    </row>
    <row r="78" ht="14.25">
      <c r="A78" s="20"/>
    </row>
    <row r="79" ht="14.25">
      <c r="A79" s="20"/>
    </row>
    <row r="80" ht="14.25">
      <c r="A80" s="20"/>
    </row>
    <row r="81" ht="14.25">
      <c r="A81" s="20"/>
    </row>
    <row r="82" ht="14.25">
      <c r="A82" s="20"/>
    </row>
    <row r="83" ht="14.25">
      <c r="A83" s="20"/>
    </row>
    <row r="84" ht="14.25">
      <c r="A84" s="20"/>
    </row>
    <row r="85" ht="14.25">
      <c r="A85" s="20"/>
    </row>
    <row r="86" ht="14.25">
      <c r="A86" s="20"/>
    </row>
    <row r="87" ht="14.25">
      <c r="A87" s="20"/>
    </row>
    <row r="88" ht="14.25">
      <c r="A88" s="20"/>
    </row>
    <row r="89" ht="14.25">
      <c r="A89" s="20"/>
    </row>
    <row r="90" ht="14.25">
      <c r="A90" s="20"/>
    </row>
    <row r="91" ht="14.25">
      <c r="A91" s="20"/>
    </row>
    <row r="92" ht="14.25">
      <c r="A92" s="20"/>
    </row>
    <row r="93" ht="14.25">
      <c r="A93" s="20"/>
    </row>
    <row r="94" ht="14.25">
      <c r="A94" s="20"/>
    </row>
    <row r="95" ht="14.25">
      <c r="A95" s="20"/>
    </row>
    <row r="96" ht="14.25">
      <c r="A96" s="20"/>
    </row>
    <row r="97" ht="14.25">
      <c r="A97" s="20"/>
    </row>
    <row r="98" ht="14.25">
      <c r="A98" s="20"/>
    </row>
    <row r="99" ht="14.25">
      <c r="A99" s="20"/>
    </row>
    <row r="100" ht="14.25">
      <c r="A100" s="20"/>
    </row>
    <row r="101" ht="14.25">
      <c r="A101" s="20"/>
    </row>
    <row r="102" ht="14.25">
      <c r="A102" s="20"/>
    </row>
    <row r="103" ht="14.25">
      <c r="A103" s="20"/>
    </row>
    <row r="104" ht="14.25">
      <c r="A104" s="20"/>
    </row>
    <row r="105" ht="14.25">
      <c r="A105" s="20"/>
    </row>
    <row r="106" ht="14.25">
      <c r="A106" s="20"/>
    </row>
    <row r="107" ht="14.25">
      <c r="A107" s="20"/>
    </row>
    <row r="108" ht="14.25">
      <c r="A108" s="20"/>
    </row>
    <row r="109" ht="14.25">
      <c r="A109" s="20"/>
    </row>
    <row r="110" ht="14.25">
      <c r="A110" s="20"/>
    </row>
    <row r="111" ht="14.25">
      <c r="A111" s="20"/>
    </row>
    <row r="112" ht="14.25">
      <c r="A112" s="20"/>
    </row>
    <row r="113" ht="14.25">
      <c r="A113" s="20"/>
    </row>
    <row r="114" ht="14.25">
      <c r="A114" s="20"/>
    </row>
    <row r="115" ht="14.25">
      <c r="A115" s="20"/>
    </row>
    <row r="116" ht="14.25">
      <c r="A116" s="20"/>
    </row>
    <row r="117" ht="14.25">
      <c r="A117" s="20"/>
    </row>
    <row r="118" ht="14.25">
      <c r="A118" s="20"/>
    </row>
    <row r="119" ht="14.25">
      <c r="A119" s="20"/>
    </row>
    <row r="120" ht="14.25">
      <c r="A120" s="20"/>
    </row>
    <row r="121" ht="14.25">
      <c r="A121" s="20"/>
    </row>
    <row r="122" ht="14.25">
      <c r="A122" s="20"/>
    </row>
    <row r="123" ht="14.25">
      <c r="A123" s="20"/>
    </row>
    <row r="124" ht="14.25">
      <c r="A124" s="20"/>
    </row>
    <row r="125" ht="14.25">
      <c r="A125" s="20"/>
    </row>
    <row r="126" ht="14.25">
      <c r="A126" s="20"/>
    </row>
    <row r="127" ht="14.25">
      <c r="A127" s="20"/>
    </row>
    <row r="128" ht="14.25">
      <c r="A128" s="20"/>
    </row>
    <row r="129" ht="14.25">
      <c r="A129" s="20"/>
    </row>
    <row r="130" ht="14.25">
      <c r="A130" s="20"/>
    </row>
    <row r="131" ht="14.25">
      <c r="A131" s="20"/>
    </row>
    <row r="132" ht="14.25">
      <c r="A132" s="20"/>
    </row>
    <row r="133" ht="14.25">
      <c r="A133" s="20"/>
    </row>
    <row r="134" ht="14.25">
      <c r="A134" s="20"/>
    </row>
    <row r="135" ht="14.25">
      <c r="A135" s="20"/>
    </row>
    <row r="136" ht="14.25">
      <c r="A136" s="20"/>
    </row>
    <row r="137" ht="14.25">
      <c r="A137" s="20"/>
    </row>
    <row r="138" ht="14.25">
      <c r="A138" s="20"/>
    </row>
    <row r="139" ht="14.25">
      <c r="A139" s="20"/>
    </row>
    <row r="140" ht="14.25">
      <c r="A140" s="20"/>
    </row>
    <row r="141" ht="14.25">
      <c r="A141" s="20"/>
    </row>
    <row r="142" ht="14.25">
      <c r="A142" s="20"/>
    </row>
    <row r="143" ht="14.25">
      <c r="A143" s="20"/>
    </row>
    <row r="144" ht="14.25">
      <c r="A144" s="20"/>
    </row>
    <row r="145" ht="14.25">
      <c r="A145" s="20"/>
    </row>
    <row r="146" ht="14.25">
      <c r="A146" s="20"/>
    </row>
    <row r="147" ht="14.25">
      <c r="A147" s="20"/>
    </row>
    <row r="148" ht="14.25">
      <c r="A148" s="20"/>
    </row>
    <row r="149" ht="14.25">
      <c r="A149" s="20"/>
    </row>
    <row r="150" ht="14.25">
      <c r="A150" s="20"/>
    </row>
    <row r="151" ht="14.25">
      <c r="A151" s="20"/>
    </row>
    <row r="152" ht="14.25">
      <c r="A152" s="20"/>
    </row>
    <row r="153" ht="14.25">
      <c r="A153" s="20"/>
    </row>
    <row r="154" ht="14.25">
      <c r="A154" s="20"/>
    </row>
    <row r="155" ht="14.25">
      <c r="A155" s="20"/>
    </row>
    <row r="156" ht="14.25">
      <c r="A156" s="20"/>
    </row>
    <row r="157" ht="14.25">
      <c r="A157" s="20"/>
    </row>
    <row r="158" ht="14.25">
      <c r="A158" s="20"/>
    </row>
    <row r="159" ht="14.25">
      <c r="A159" s="20"/>
    </row>
    <row r="160" ht="14.25">
      <c r="A160" s="20"/>
    </row>
    <row r="161" ht="14.25">
      <c r="A161" s="20"/>
    </row>
    <row r="162" ht="14.25">
      <c r="A162" s="20"/>
    </row>
    <row r="163" ht="14.25">
      <c r="A163" s="20"/>
    </row>
    <row r="164" ht="14.25">
      <c r="A164" s="20"/>
    </row>
    <row r="165" ht="14.25">
      <c r="A165" s="20"/>
    </row>
    <row r="166" ht="14.25">
      <c r="A166" s="20"/>
    </row>
    <row r="167" ht="14.25">
      <c r="A167" s="20"/>
    </row>
    <row r="168" ht="14.25">
      <c r="A168" s="20"/>
    </row>
    <row r="169" ht="14.25">
      <c r="A169" s="20"/>
    </row>
    <row r="170" ht="14.25">
      <c r="A170" s="20"/>
    </row>
    <row r="171" ht="14.25">
      <c r="A171" s="20"/>
    </row>
    <row r="172" ht="14.25">
      <c r="A172" s="20"/>
    </row>
    <row r="173" ht="14.25">
      <c r="A173" s="20"/>
    </row>
    <row r="174" ht="14.25">
      <c r="A174" s="20"/>
    </row>
    <row r="175" ht="14.25">
      <c r="A175" s="20"/>
    </row>
    <row r="176" ht="14.25">
      <c r="A176" s="20"/>
    </row>
    <row r="177" ht="14.25">
      <c r="A177" s="20"/>
    </row>
    <row r="178" ht="14.25">
      <c r="A178" s="20"/>
    </row>
    <row r="179" ht="14.25">
      <c r="A179" s="20"/>
    </row>
    <row r="180" ht="14.25">
      <c r="A180" s="20"/>
    </row>
    <row r="181" ht="14.25">
      <c r="A181" s="20"/>
    </row>
    <row r="182" ht="14.25">
      <c r="A182" s="20"/>
    </row>
    <row r="183" ht="14.25">
      <c r="A183" s="20"/>
    </row>
    <row r="184" ht="14.25">
      <c r="A184" s="20"/>
    </row>
    <row r="185" ht="14.25">
      <c r="A185" s="20"/>
    </row>
    <row r="186" ht="14.25">
      <c r="A186" s="20"/>
    </row>
    <row r="187" ht="14.25">
      <c r="A187" s="20"/>
    </row>
    <row r="188" ht="14.25">
      <c r="A188" s="20"/>
    </row>
    <row r="189" ht="14.25">
      <c r="A189" s="20"/>
    </row>
    <row r="190" ht="14.25">
      <c r="A190" s="20"/>
    </row>
    <row r="191" ht="14.25">
      <c r="A191" s="20"/>
    </row>
    <row r="192" ht="14.25">
      <c r="A192" s="20"/>
    </row>
    <row r="193" ht="14.25">
      <c r="A193" s="20"/>
    </row>
    <row r="194" ht="14.25">
      <c r="A194" s="20"/>
    </row>
    <row r="195" ht="14.25">
      <c r="A195" s="20"/>
    </row>
    <row r="196" ht="14.25">
      <c r="A196" s="20"/>
    </row>
    <row r="197" ht="14.25">
      <c r="A197" s="20"/>
    </row>
    <row r="198" ht="14.25">
      <c r="A198" s="20"/>
    </row>
    <row r="199" ht="14.25">
      <c r="A199" s="20"/>
    </row>
    <row r="200" ht="14.25">
      <c r="A200" s="20"/>
    </row>
    <row r="201" ht="14.25">
      <c r="A201" s="20"/>
    </row>
    <row r="202" ht="14.25">
      <c r="A202" s="20"/>
    </row>
    <row r="203" ht="14.25">
      <c r="A203" s="20"/>
    </row>
    <row r="204" ht="14.25">
      <c r="A204" s="20"/>
    </row>
    <row r="205" ht="14.25">
      <c r="A205" s="20"/>
    </row>
    <row r="206" ht="14.25">
      <c r="A206" s="20"/>
    </row>
    <row r="207" ht="14.25">
      <c r="A207" s="20"/>
    </row>
    <row r="208" ht="14.25">
      <c r="A208" s="20"/>
    </row>
    <row r="209" ht="14.25">
      <c r="A209" s="20"/>
    </row>
    <row r="210" ht="14.25">
      <c r="A210" s="20"/>
    </row>
    <row r="211" ht="14.25">
      <c r="A211" s="20"/>
    </row>
    <row r="212" ht="14.25">
      <c r="A212" s="20"/>
    </row>
    <row r="213" ht="14.25">
      <c r="A213" s="20"/>
    </row>
    <row r="214" ht="14.25">
      <c r="A214" s="20"/>
    </row>
    <row r="215" ht="14.25">
      <c r="A215" s="20"/>
    </row>
    <row r="216" ht="14.25">
      <c r="A216" s="20"/>
    </row>
    <row r="217" ht="14.25">
      <c r="A217" s="20"/>
    </row>
    <row r="218" ht="14.25">
      <c r="A218" s="20"/>
    </row>
    <row r="219" ht="14.25">
      <c r="A219" s="20"/>
    </row>
    <row r="220" ht="14.25">
      <c r="A220" s="20"/>
    </row>
    <row r="221" ht="14.25">
      <c r="A221" s="20"/>
    </row>
    <row r="222" ht="14.25">
      <c r="A222" s="20"/>
    </row>
    <row r="223" ht="14.25">
      <c r="A223" s="20"/>
    </row>
    <row r="224" ht="14.25">
      <c r="A224" s="20"/>
    </row>
    <row r="225" ht="14.25">
      <c r="A225" s="20"/>
    </row>
    <row r="226" ht="14.25">
      <c r="A226" s="20"/>
    </row>
    <row r="227" ht="14.25">
      <c r="A227" s="20"/>
    </row>
    <row r="228" ht="14.25">
      <c r="A228" s="20"/>
    </row>
    <row r="229" ht="14.25">
      <c r="A229" s="20"/>
    </row>
    <row r="230" ht="14.25">
      <c r="A230" s="20"/>
    </row>
    <row r="231" ht="14.25">
      <c r="A231" s="20"/>
    </row>
    <row r="232" ht="14.25">
      <c r="A232" s="20"/>
    </row>
    <row r="233" ht="14.25">
      <c r="A233" s="20"/>
    </row>
    <row r="234" ht="14.25">
      <c r="A234" s="20"/>
    </row>
    <row r="235" ht="14.25">
      <c r="A235" s="20"/>
    </row>
    <row r="236" ht="14.25">
      <c r="A236" s="20"/>
    </row>
    <row r="237" ht="14.25">
      <c r="A237" s="20"/>
    </row>
    <row r="238" ht="14.25">
      <c r="A238" s="20"/>
    </row>
    <row r="239" ht="14.25">
      <c r="A239" s="20"/>
    </row>
    <row r="240" ht="14.25">
      <c r="A240" s="20"/>
    </row>
    <row r="241" ht="14.25">
      <c r="A241" s="20"/>
    </row>
    <row r="242" ht="14.25">
      <c r="A242" s="20"/>
    </row>
    <row r="243" ht="14.25">
      <c r="A243" s="20"/>
    </row>
    <row r="244" ht="14.25">
      <c r="A244" s="20"/>
    </row>
    <row r="245" ht="14.25">
      <c r="A245" s="20"/>
    </row>
    <row r="246" ht="14.25">
      <c r="A246" s="20"/>
    </row>
    <row r="247" ht="14.25">
      <c r="A247" s="20"/>
    </row>
    <row r="248" ht="14.25">
      <c r="A248" s="20"/>
    </row>
    <row r="249" ht="14.25">
      <c r="A249" s="20"/>
    </row>
    <row r="250" ht="14.25">
      <c r="A250" s="20"/>
    </row>
    <row r="251" ht="14.25">
      <c r="A251" s="20"/>
    </row>
    <row r="252" ht="14.25">
      <c r="A252" s="20"/>
    </row>
    <row r="253" ht="14.25">
      <c r="A253" s="20"/>
    </row>
    <row r="254" ht="14.25">
      <c r="A254" s="20"/>
    </row>
    <row r="255" ht="14.25">
      <c r="A255" s="20"/>
    </row>
    <row r="256" ht="14.25">
      <c r="A256" s="20"/>
    </row>
    <row r="257" ht="14.25">
      <c r="A257" s="20"/>
    </row>
    <row r="258" ht="14.25">
      <c r="A258" s="20"/>
    </row>
    <row r="259" ht="14.25">
      <c r="A259" s="20"/>
    </row>
    <row r="260" ht="14.25">
      <c r="A260" s="20"/>
    </row>
    <row r="261" ht="14.25">
      <c r="A261" s="20"/>
    </row>
    <row r="262" ht="14.25">
      <c r="A262" s="20"/>
    </row>
    <row r="263" ht="14.25">
      <c r="A263" s="20"/>
    </row>
    <row r="264" ht="14.25">
      <c r="A264" s="20"/>
    </row>
    <row r="265" ht="14.25">
      <c r="A265" s="20"/>
    </row>
    <row r="266" ht="14.25">
      <c r="A266" s="20"/>
    </row>
    <row r="267" ht="14.25">
      <c r="A267" s="20"/>
    </row>
    <row r="268" ht="14.25">
      <c r="A268" s="20"/>
    </row>
    <row r="269" ht="14.25">
      <c r="A269" s="20"/>
    </row>
    <row r="270" ht="14.25">
      <c r="A270" s="20"/>
    </row>
    <row r="271" ht="14.25">
      <c r="A271" s="20"/>
    </row>
    <row r="272" ht="14.25">
      <c r="A272" s="20"/>
    </row>
    <row r="273" ht="14.25">
      <c r="A273" s="20"/>
    </row>
    <row r="274" ht="14.25">
      <c r="A274" s="20"/>
    </row>
    <row r="275" ht="14.25">
      <c r="A275" s="20"/>
    </row>
    <row r="276" ht="14.25">
      <c r="A276" s="20"/>
    </row>
    <row r="277" ht="14.25">
      <c r="A277" s="20"/>
    </row>
    <row r="278" ht="14.25">
      <c r="A278" s="20"/>
    </row>
    <row r="279" ht="14.25">
      <c r="A279" s="20"/>
    </row>
    <row r="280" ht="14.25">
      <c r="A280" s="20"/>
    </row>
    <row r="281" ht="14.25">
      <c r="A281" s="20"/>
    </row>
    <row r="282" ht="14.25">
      <c r="A282" s="20"/>
    </row>
    <row r="283" ht="14.25">
      <c r="A283" s="20"/>
    </row>
    <row r="284" ht="14.25">
      <c r="A284" s="20"/>
    </row>
    <row r="285" ht="14.25">
      <c r="A285" s="20"/>
    </row>
    <row r="286" ht="14.25">
      <c r="A286" s="20"/>
    </row>
    <row r="287" ht="14.25">
      <c r="A287" s="20"/>
    </row>
    <row r="288" ht="14.25">
      <c r="A288" s="20"/>
    </row>
    <row r="289" ht="14.25">
      <c r="A289" s="20"/>
    </row>
    <row r="290" ht="14.25">
      <c r="A290" s="20"/>
    </row>
    <row r="291" ht="14.25">
      <c r="A291" s="20"/>
    </row>
    <row r="292" ht="14.25">
      <c r="A292" s="20"/>
    </row>
    <row r="293" ht="14.25">
      <c r="A293" s="20"/>
    </row>
    <row r="294" ht="14.25">
      <c r="A294" s="20"/>
    </row>
    <row r="295" ht="14.25">
      <c r="A295" s="20"/>
    </row>
    <row r="296" ht="14.25">
      <c r="A296" s="20"/>
    </row>
    <row r="297" ht="14.25">
      <c r="A297" s="20"/>
    </row>
    <row r="298" ht="14.25">
      <c r="A298" s="20"/>
    </row>
    <row r="299" ht="14.25">
      <c r="A299" s="20"/>
    </row>
    <row r="300" ht="14.25">
      <c r="A300" s="20"/>
    </row>
    <row r="301" ht="14.25">
      <c r="A301" s="20"/>
    </row>
    <row r="302" ht="14.25">
      <c r="A302" s="20"/>
    </row>
    <row r="303" ht="14.25">
      <c r="A303" s="20"/>
    </row>
    <row r="304" ht="14.25">
      <c r="A304" s="20"/>
    </row>
    <row r="305" ht="14.25">
      <c r="A305" s="20"/>
    </row>
    <row r="306" ht="14.25">
      <c r="A306" s="20"/>
    </row>
    <row r="307" ht="14.25">
      <c r="A307" s="20"/>
    </row>
    <row r="308" ht="14.25">
      <c r="A308" s="20"/>
    </row>
    <row r="309" ht="14.25">
      <c r="A309" s="20"/>
    </row>
    <row r="310" ht="14.25">
      <c r="A310" s="20"/>
    </row>
    <row r="311" ht="14.25">
      <c r="A311" s="20"/>
    </row>
    <row r="312" ht="14.25">
      <c r="A312" s="20"/>
    </row>
    <row r="313" ht="14.25">
      <c r="A313" s="20"/>
    </row>
    <row r="314" ht="14.25">
      <c r="A314" s="20"/>
    </row>
    <row r="315" ht="14.25">
      <c r="A315" s="20"/>
    </row>
    <row r="316" ht="14.25">
      <c r="A316" s="20"/>
    </row>
    <row r="317" ht="14.25">
      <c r="A317" s="20"/>
    </row>
    <row r="318" ht="14.25">
      <c r="A318" s="20"/>
    </row>
    <row r="319" ht="14.25">
      <c r="A319" s="20"/>
    </row>
    <row r="320" ht="14.25">
      <c r="A320" s="20"/>
    </row>
    <row r="321" ht="14.25">
      <c r="A321" s="20"/>
    </row>
    <row r="322" ht="14.25">
      <c r="A322" s="20"/>
    </row>
    <row r="323" ht="14.25">
      <c r="A323" s="20"/>
    </row>
    <row r="324" ht="14.25">
      <c r="A324" s="20"/>
    </row>
    <row r="325" ht="14.25">
      <c r="A325" s="20"/>
    </row>
    <row r="326" ht="14.25">
      <c r="A326" s="20"/>
    </row>
    <row r="327" ht="14.25">
      <c r="A327" s="20"/>
    </row>
    <row r="328" ht="14.25">
      <c r="A328" s="20"/>
    </row>
    <row r="329" ht="14.25">
      <c r="A329" s="20"/>
    </row>
    <row r="330" ht="14.25">
      <c r="A330" s="20"/>
    </row>
    <row r="331" ht="14.25">
      <c r="A331" s="20"/>
    </row>
    <row r="332" ht="14.25">
      <c r="A332" s="20"/>
    </row>
    <row r="333" ht="14.25">
      <c r="A333" s="20"/>
    </row>
    <row r="334" ht="14.25">
      <c r="A334" s="20"/>
    </row>
    <row r="335" ht="14.25">
      <c r="A335" s="20"/>
    </row>
    <row r="336" ht="14.25">
      <c r="A336" s="20"/>
    </row>
    <row r="337" ht="14.25">
      <c r="A337" s="20"/>
    </row>
    <row r="338" ht="14.25">
      <c r="A338" s="20"/>
    </row>
    <row r="339" ht="14.25">
      <c r="A339" s="20"/>
    </row>
    <row r="340" ht="14.25">
      <c r="A340" s="20"/>
    </row>
    <row r="341" ht="14.25">
      <c r="A341" s="20"/>
    </row>
    <row r="342" ht="14.25">
      <c r="A342" s="20"/>
    </row>
    <row r="343" ht="14.25">
      <c r="A343" s="20"/>
    </row>
    <row r="344" ht="14.25">
      <c r="A344" s="20"/>
    </row>
    <row r="345" ht="14.25">
      <c r="A345" s="20"/>
    </row>
    <row r="346" ht="14.25">
      <c r="A346" s="20"/>
    </row>
    <row r="347" ht="14.25">
      <c r="A347" s="20"/>
    </row>
    <row r="348" ht="14.25">
      <c r="A348" s="20"/>
    </row>
    <row r="349" ht="14.25">
      <c r="A349" s="20"/>
    </row>
    <row r="350" ht="14.25">
      <c r="A350" s="20"/>
    </row>
    <row r="351" ht="14.25">
      <c r="A351" s="20"/>
    </row>
    <row r="352" ht="14.25">
      <c r="A352" s="20"/>
    </row>
    <row r="353" ht="14.25">
      <c r="A353" s="20"/>
    </row>
    <row r="354" ht="14.25">
      <c r="A354" s="20"/>
    </row>
    <row r="355" ht="14.25">
      <c r="A355" s="20"/>
    </row>
    <row r="356" ht="14.25">
      <c r="A356" s="20"/>
    </row>
    <row r="357" ht="14.25">
      <c r="A357" s="20"/>
    </row>
    <row r="358" ht="14.25">
      <c r="A358" s="20"/>
    </row>
    <row r="359" ht="14.25">
      <c r="A359" s="20"/>
    </row>
    <row r="360" ht="14.25">
      <c r="A360" s="20"/>
    </row>
    <row r="361" ht="14.25">
      <c r="A361" s="20"/>
    </row>
    <row r="362" ht="14.25">
      <c r="A362" s="20"/>
    </row>
    <row r="363" ht="14.25">
      <c r="A363" s="20"/>
    </row>
    <row r="364" ht="14.25">
      <c r="A364" s="20"/>
    </row>
    <row r="365" ht="14.25">
      <c r="A365" s="20"/>
    </row>
    <row r="366" ht="14.25">
      <c r="A366" s="20"/>
    </row>
    <row r="367" ht="14.25">
      <c r="A367" s="20"/>
    </row>
    <row r="368" ht="14.25">
      <c r="A368" s="20"/>
    </row>
    <row r="369" ht="14.25">
      <c r="A369" s="20"/>
    </row>
    <row r="370" ht="14.25">
      <c r="A370" s="20"/>
    </row>
    <row r="371" ht="14.25">
      <c r="A371" s="20"/>
    </row>
    <row r="372" ht="14.25">
      <c r="A372" s="20"/>
    </row>
    <row r="373" ht="14.25">
      <c r="A373" s="20"/>
    </row>
    <row r="374" ht="14.25">
      <c r="A374" s="20"/>
    </row>
    <row r="375" ht="14.25">
      <c r="A375" s="20"/>
    </row>
    <row r="376" ht="14.25">
      <c r="A376" s="20"/>
    </row>
    <row r="377" ht="14.25">
      <c r="A377" s="20"/>
    </row>
    <row r="378" ht="14.25">
      <c r="A378" s="20"/>
    </row>
    <row r="379" ht="14.25">
      <c r="A379" s="20"/>
    </row>
    <row r="380" ht="14.25">
      <c r="A380" s="20"/>
    </row>
    <row r="381" ht="14.25">
      <c r="A381" s="20"/>
    </row>
    <row r="382" ht="14.25">
      <c r="A382" s="20"/>
    </row>
    <row r="383" ht="14.25">
      <c r="A383" s="20"/>
    </row>
    <row r="384" ht="14.25">
      <c r="A384" s="20"/>
    </row>
    <row r="385" ht="14.25">
      <c r="A385" s="20"/>
    </row>
    <row r="386" ht="14.25">
      <c r="A386" s="20"/>
    </row>
    <row r="387" ht="14.25">
      <c r="A387" s="20"/>
    </row>
    <row r="388" ht="14.25">
      <c r="A388" s="20"/>
    </row>
    <row r="389" ht="14.25">
      <c r="A389" s="20"/>
    </row>
    <row r="390" ht="14.25">
      <c r="A390" s="20"/>
    </row>
    <row r="391" ht="14.25">
      <c r="A391" s="20"/>
    </row>
    <row r="392" ht="14.25">
      <c r="A392" s="20"/>
    </row>
    <row r="393" ht="14.25">
      <c r="A393" s="20"/>
    </row>
    <row r="394" ht="14.25">
      <c r="A394" s="20"/>
    </row>
    <row r="395" ht="14.25">
      <c r="A395" s="20"/>
    </row>
    <row r="396" ht="14.25">
      <c r="A396" s="20"/>
    </row>
    <row r="397" ht="14.25">
      <c r="A397" s="20"/>
    </row>
    <row r="398" ht="14.25">
      <c r="A398" s="20"/>
    </row>
    <row r="399" ht="14.25">
      <c r="A399" s="20"/>
    </row>
    <row r="400" ht="14.25">
      <c r="A400" s="20"/>
    </row>
    <row r="401" ht="14.25">
      <c r="A401" s="20"/>
    </row>
    <row r="402" ht="14.25">
      <c r="A402" s="20"/>
    </row>
    <row r="403" ht="14.25">
      <c r="A403" s="20"/>
    </row>
    <row r="404" ht="14.25">
      <c r="A404" s="20"/>
    </row>
    <row r="405" ht="14.25">
      <c r="A405" s="20"/>
    </row>
    <row r="406" ht="14.25">
      <c r="A406" s="20"/>
    </row>
    <row r="407" ht="14.25">
      <c r="A407" s="20"/>
    </row>
    <row r="408" ht="14.25">
      <c r="A408" s="20"/>
    </row>
    <row r="409" ht="14.25">
      <c r="A409" s="20"/>
    </row>
    <row r="410" ht="14.25">
      <c r="A410" s="20"/>
    </row>
    <row r="411" ht="14.25">
      <c r="A411" s="20"/>
    </row>
    <row r="412" ht="14.25">
      <c r="A412" s="20"/>
    </row>
    <row r="413" ht="14.25">
      <c r="A413" s="20"/>
    </row>
    <row r="414" ht="14.25">
      <c r="A414" s="20"/>
    </row>
    <row r="415" ht="14.25">
      <c r="A415" s="20"/>
    </row>
    <row r="416" ht="14.25">
      <c r="A416" s="20"/>
    </row>
    <row r="417" ht="14.25">
      <c r="A417" s="20"/>
    </row>
    <row r="418" ht="14.25">
      <c r="A418" s="20"/>
    </row>
    <row r="419" ht="14.25">
      <c r="A419" s="20"/>
    </row>
    <row r="420" ht="14.25">
      <c r="A420" s="20"/>
    </row>
    <row r="421" ht="14.25">
      <c r="A421" s="20"/>
    </row>
    <row r="422" ht="14.25">
      <c r="A422" s="20"/>
    </row>
    <row r="423" ht="14.25">
      <c r="A423" s="20"/>
    </row>
    <row r="424" ht="14.25">
      <c r="A424" s="20"/>
    </row>
    <row r="425" ht="14.25">
      <c r="A425" s="20"/>
    </row>
    <row r="426" ht="14.25">
      <c r="A426" s="20"/>
    </row>
    <row r="427" ht="14.25">
      <c r="A427" s="20"/>
    </row>
    <row r="428" ht="14.25">
      <c r="A428" s="20"/>
    </row>
    <row r="429" ht="14.25">
      <c r="A429" s="20"/>
    </row>
    <row r="430" ht="14.25">
      <c r="A430" s="20"/>
    </row>
    <row r="431" ht="14.25">
      <c r="A431" s="20"/>
    </row>
    <row r="432" ht="14.25">
      <c r="A432" s="20"/>
    </row>
    <row r="433" ht="14.25">
      <c r="A433" s="20"/>
    </row>
    <row r="434" ht="14.25">
      <c r="A434" s="20"/>
    </row>
    <row r="435" ht="14.25">
      <c r="A435" s="20"/>
    </row>
    <row r="436" ht="14.25">
      <c r="A436" s="20"/>
    </row>
    <row r="437" ht="14.25">
      <c r="A437" s="20"/>
    </row>
    <row r="438" ht="14.25">
      <c r="A438" s="20"/>
    </row>
    <row r="439" ht="14.25">
      <c r="A439" s="20"/>
    </row>
    <row r="440" ht="14.25">
      <c r="A440" s="20"/>
    </row>
    <row r="441" ht="14.25">
      <c r="A441" s="20"/>
    </row>
    <row r="442" ht="14.25">
      <c r="A442" s="20"/>
    </row>
    <row r="443" ht="14.25">
      <c r="A443" s="20"/>
    </row>
    <row r="444" ht="14.25">
      <c r="A444" s="20"/>
    </row>
    <row r="445" ht="14.25">
      <c r="A445" s="20"/>
    </row>
    <row r="446" ht="14.25">
      <c r="A446" s="20"/>
    </row>
    <row r="447" ht="14.25">
      <c r="A447" s="20"/>
    </row>
    <row r="448" ht="14.25">
      <c r="A448" s="20"/>
    </row>
    <row r="449" ht="14.25">
      <c r="A449" s="20"/>
    </row>
    <row r="450" ht="14.25">
      <c r="A450" s="20"/>
    </row>
    <row r="451" ht="14.25">
      <c r="A451" s="20"/>
    </row>
    <row r="452" ht="14.25">
      <c r="A452" s="20"/>
    </row>
    <row r="453" ht="14.25">
      <c r="A453" s="20"/>
    </row>
    <row r="454" ht="14.25">
      <c r="A454" s="20"/>
    </row>
    <row r="455" ht="14.25">
      <c r="A455" s="20"/>
    </row>
    <row r="456" ht="14.25">
      <c r="A456" s="20"/>
    </row>
    <row r="457" ht="14.25">
      <c r="A457" s="20"/>
    </row>
    <row r="458" ht="14.25">
      <c r="A458" s="20"/>
    </row>
    <row r="459" ht="14.25">
      <c r="A459" s="20"/>
    </row>
    <row r="460" ht="14.25">
      <c r="A460" s="20"/>
    </row>
    <row r="461" ht="14.25">
      <c r="A461" s="20"/>
    </row>
    <row r="462" ht="14.25">
      <c r="A462" s="20"/>
    </row>
    <row r="463" ht="14.25">
      <c r="A463" s="20"/>
    </row>
    <row r="464" ht="14.25">
      <c r="A464" s="20"/>
    </row>
    <row r="465" ht="14.25">
      <c r="A465" s="20"/>
    </row>
    <row r="466" ht="14.25">
      <c r="A466" s="20"/>
    </row>
    <row r="467" ht="14.25">
      <c r="A467" s="20"/>
    </row>
    <row r="468" ht="14.25">
      <c r="A468" s="20"/>
    </row>
    <row r="469" ht="14.25">
      <c r="A469" s="20"/>
    </row>
    <row r="470" ht="14.25">
      <c r="A470" s="20"/>
    </row>
    <row r="471" ht="14.25">
      <c r="A471" s="20"/>
    </row>
    <row r="472" ht="14.25">
      <c r="A472" s="20"/>
    </row>
    <row r="473" ht="14.25">
      <c r="A473" s="20"/>
    </row>
    <row r="474" ht="14.25">
      <c r="A474" s="20"/>
    </row>
    <row r="475" ht="14.25">
      <c r="A475" s="20"/>
    </row>
    <row r="476" ht="14.25">
      <c r="A476" s="20"/>
    </row>
    <row r="477" ht="14.25">
      <c r="A477" s="20"/>
    </row>
    <row r="478" ht="14.25">
      <c r="A478" s="20"/>
    </row>
    <row r="479" ht="14.25">
      <c r="A479" s="20"/>
    </row>
    <row r="480" ht="14.25">
      <c r="A480" s="20"/>
    </row>
    <row r="481" ht="14.25">
      <c r="A481" s="20"/>
    </row>
    <row r="482" ht="14.25">
      <c r="A482" s="20"/>
    </row>
    <row r="483" ht="14.25">
      <c r="A483" s="20"/>
    </row>
    <row r="484" ht="14.25">
      <c r="A484" s="20"/>
    </row>
    <row r="485" ht="14.25">
      <c r="A485" s="20"/>
    </row>
    <row r="486" ht="14.25">
      <c r="A486" s="20"/>
    </row>
    <row r="487" ht="14.25">
      <c r="A487" s="20"/>
    </row>
    <row r="488" ht="14.25">
      <c r="A488" s="20"/>
    </row>
    <row r="489" ht="14.25">
      <c r="A489" s="20"/>
    </row>
    <row r="490" ht="14.25">
      <c r="A490" s="20"/>
    </row>
    <row r="491" ht="14.25">
      <c r="A491" s="20"/>
    </row>
    <row r="492" ht="14.25">
      <c r="A492" s="20"/>
    </row>
    <row r="493" ht="14.25">
      <c r="A493" s="20"/>
    </row>
    <row r="494" ht="14.25">
      <c r="A494" s="20"/>
    </row>
    <row r="495" ht="14.25">
      <c r="A495" s="20"/>
    </row>
    <row r="496" ht="14.25">
      <c r="A496" s="20"/>
    </row>
    <row r="497" ht="14.25">
      <c r="A497" s="20"/>
    </row>
    <row r="498" ht="14.25">
      <c r="A498" s="20"/>
    </row>
    <row r="499" ht="14.25">
      <c r="A499" s="20"/>
    </row>
    <row r="500" ht="14.25">
      <c r="A500" s="20"/>
    </row>
    <row r="501" ht="14.25">
      <c r="A501" s="20"/>
    </row>
    <row r="502" ht="14.25">
      <c r="A502" s="20"/>
    </row>
    <row r="503" ht="14.25">
      <c r="A503" s="20"/>
    </row>
    <row r="504" ht="14.25">
      <c r="A504" s="20"/>
    </row>
    <row r="505" ht="14.25">
      <c r="A505" s="20"/>
    </row>
    <row r="506" ht="14.25">
      <c r="A506" s="20"/>
    </row>
    <row r="507" ht="14.25">
      <c r="A507" s="20"/>
    </row>
    <row r="508" ht="14.25">
      <c r="A508" s="20"/>
    </row>
    <row r="509" ht="14.25">
      <c r="A509" s="20"/>
    </row>
    <row r="510" ht="14.25">
      <c r="A510" s="20"/>
    </row>
    <row r="511" ht="14.25">
      <c r="A511" s="20"/>
    </row>
    <row r="512" ht="14.25">
      <c r="A512" s="20"/>
    </row>
    <row r="513" ht="14.25">
      <c r="A513" s="20"/>
    </row>
    <row r="514" ht="14.25">
      <c r="A514" s="20"/>
    </row>
    <row r="515" ht="14.25">
      <c r="A515" s="20"/>
    </row>
    <row r="516" ht="14.25">
      <c r="A516" s="20"/>
    </row>
    <row r="517" ht="14.25">
      <c r="A517" s="20"/>
    </row>
    <row r="518" ht="14.25">
      <c r="A518" s="20"/>
    </row>
    <row r="519" ht="14.25">
      <c r="A519" s="20"/>
    </row>
    <row r="520" ht="14.25">
      <c r="A520" s="20"/>
    </row>
    <row r="521" ht="14.25">
      <c r="A521" s="20"/>
    </row>
    <row r="522" ht="14.25">
      <c r="A522" s="20"/>
    </row>
    <row r="523" ht="14.25">
      <c r="A523" s="20"/>
    </row>
    <row r="524" ht="14.25">
      <c r="A524" s="20"/>
    </row>
    <row r="525" ht="14.25">
      <c r="A525" s="20"/>
    </row>
    <row r="526" ht="14.25">
      <c r="A526" s="20"/>
    </row>
    <row r="527" ht="14.25">
      <c r="A527" s="20"/>
    </row>
    <row r="528" ht="14.25">
      <c r="A528" s="20"/>
    </row>
    <row r="529" ht="14.25">
      <c r="A529" s="20"/>
    </row>
    <row r="530" ht="14.25">
      <c r="A530" s="20"/>
    </row>
    <row r="531" ht="14.25">
      <c r="A531" s="20"/>
    </row>
    <row r="532" ht="14.25">
      <c r="A532" s="20"/>
    </row>
    <row r="533" ht="14.25">
      <c r="A533" s="20"/>
    </row>
    <row r="534" ht="14.25">
      <c r="A534" s="20"/>
    </row>
    <row r="535" ht="14.25">
      <c r="A535" s="20"/>
    </row>
    <row r="536" ht="14.25">
      <c r="A536" s="20"/>
    </row>
    <row r="537" ht="14.25">
      <c r="A537" s="20"/>
    </row>
    <row r="538" ht="14.25">
      <c r="A538" s="20"/>
    </row>
    <row r="539" ht="14.25">
      <c r="A539" s="20"/>
    </row>
    <row r="540" ht="14.25">
      <c r="A540" s="20"/>
    </row>
    <row r="541" ht="14.25">
      <c r="A541" s="20"/>
    </row>
    <row r="542" ht="14.25">
      <c r="A542" s="20"/>
    </row>
    <row r="543" ht="14.25">
      <c r="A543" s="20"/>
    </row>
    <row r="544" ht="14.25">
      <c r="A544" s="20"/>
    </row>
    <row r="545" ht="14.25">
      <c r="A545" s="20"/>
    </row>
    <row r="546" ht="14.25">
      <c r="A546" s="20"/>
    </row>
    <row r="547" ht="14.25">
      <c r="A547" s="20"/>
    </row>
    <row r="548" ht="14.25">
      <c r="A548" s="20"/>
    </row>
    <row r="549" ht="14.25">
      <c r="A549" s="20"/>
    </row>
    <row r="550" ht="14.25">
      <c r="A550" s="20"/>
    </row>
    <row r="551" ht="14.25">
      <c r="A551" s="20"/>
    </row>
    <row r="552" ht="14.25">
      <c r="A552" s="20"/>
    </row>
    <row r="553" ht="14.25">
      <c r="A553" s="20"/>
    </row>
    <row r="554" ht="14.25">
      <c r="A554" s="20"/>
    </row>
    <row r="555" ht="14.25">
      <c r="A555" s="20"/>
    </row>
    <row r="556" ht="14.25">
      <c r="A556" s="20"/>
    </row>
    <row r="557" ht="14.25">
      <c r="A557" s="20"/>
    </row>
    <row r="558" ht="14.25">
      <c r="A558" s="20"/>
    </row>
    <row r="559" ht="14.25">
      <c r="A559" s="20"/>
    </row>
    <row r="560" ht="14.25">
      <c r="A560" s="20"/>
    </row>
    <row r="561" ht="14.25">
      <c r="A561" s="20"/>
    </row>
    <row r="562" ht="14.25">
      <c r="A562" s="20"/>
    </row>
    <row r="563" ht="14.25">
      <c r="A563" s="20"/>
    </row>
    <row r="564" ht="14.25">
      <c r="A564" s="20"/>
    </row>
    <row r="565" ht="14.25">
      <c r="A565" s="20"/>
    </row>
    <row r="566" ht="14.25">
      <c r="A566" s="20"/>
    </row>
    <row r="567" ht="14.25">
      <c r="A567" s="20"/>
    </row>
    <row r="568" ht="14.25">
      <c r="A568" s="20"/>
    </row>
    <row r="569" ht="14.25">
      <c r="A569" s="20"/>
    </row>
    <row r="570" ht="14.25">
      <c r="A570" s="20"/>
    </row>
    <row r="571" ht="14.25">
      <c r="A571" s="20"/>
    </row>
    <row r="572" ht="14.25">
      <c r="A572" s="20"/>
    </row>
    <row r="573" ht="14.25">
      <c r="A573" s="20"/>
    </row>
    <row r="574" ht="14.25">
      <c r="A574" s="20"/>
    </row>
    <row r="575" ht="14.25">
      <c r="A575" s="20"/>
    </row>
    <row r="576" ht="14.25">
      <c r="A576" s="20"/>
    </row>
    <row r="577" ht="14.25">
      <c r="A577" s="20"/>
    </row>
    <row r="578" ht="14.25">
      <c r="A578" s="20"/>
    </row>
    <row r="579" ht="14.25">
      <c r="A579" s="20"/>
    </row>
    <row r="580" ht="14.25">
      <c r="A580" s="20"/>
    </row>
    <row r="581" ht="14.25">
      <c r="A581" s="20"/>
    </row>
    <row r="582" ht="14.25">
      <c r="A582" s="20"/>
    </row>
    <row r="583" ht="14.25">
      <c r="A583" s="20"/>
    </row>
    <row r="584" ht="14.25">
      <c r="A584" s="20"/>
    </row>
    <row r="585" ht="14.25">
      <c r="A585" s="20"/>
    </row>
    <row r="586" ht="14.25">
      <c r="A586" s="20"/>
    </row>
    <row r="587" ht="14.25">
      <c r="A587" s="20"/>
    </row>
    <row r="588" ht="14.25">
      <c r="A588" s="20"/>
    </row>
    <row r="589" ht="14.25">
      <c r="A589" s="20"/>
    </row>
    <row r="590" ht="14.25">
      <c r="A590" s="20"/>
    </row>
    <row r="591" ht="14.25">
      <c r="A591" s="20"/>
    </row>
    <row r="592" ht="14.25">
      <c r="A592" s="20"/>
    </row>
    <row r="593" ht="14.25">
      <c r="A593" s="20"/>
    </row>
    <row r="594" ht="14.25">
      <c r="A594" s="20"/>
    </row>
    <row r="595" ht="14.25">
      <c r="A595" s="20"/>
    </row>
    <row r="596" ht="14.25">
      <c r="A596" s="20"/>
    </row>
    <row r="597" ht="14.25">
      <c r="A597" s="20"/>
    </row>
    <row r="598" ht="14.25">
      <c r="A598" s="20"/>
    </row>
    <row r="599" ht="14.25">
      <c r="A599" s="20"/>
    </row>
    <row r="600" ht="14.25">
      <c r="A600" s="20"/>
    </row>
    <row r="601" ht="14.25">
      <c r="A601" s="20"/>
    </row>
    <row r="602" ht="14.25">
      <c r="A602" s="20"/>
    </row>
    <row r="603" ht="14.25">
      <c r="A603" s="20"/>
    </row>
    <row r="604" ht="14.25">
      <c r="A604" s="20"/>
    </row>
    <row r="605" ht="14.25">
      <c r="A605" s="20"/>
    </row>
    <row r="606" ht="14.25">
      <c r="A606" s="20"/>
    </row>
    <row r="607" ht="14.25">
      <c r="A607" s="20"/>
    </row>
    <row r="608" ht="14.25">
      <c r="A608" s="20"/>
    </row>
    <row r="609" ht="14.25">
      <c r="A609" s="20"/>
    </row>
    <row r="610" ht="14.25">
      <c r="A610" s="20"/>
    </row>
    <row r="611" ht="14.25">
      <c r="A611" s="20"/>
    </row>
    <row r="612" ht="14.25">
      <c r="A612" s="20"/>
    </row>
    <row r="613" ht="14.25">
      <c r="A613" s="20"/>
    </row>
    <row r="614" ht="14.25">
      <c r="A614" s="20"/>
    </row>
    <row r="615" ht="14.25">
      <c r="A615" s="20"/>
    </row>
    <row r="616" ht="14.25">
      <c r="A616" s="20"/>
    </row>
    <row r="617" ht="14.25">
      <c r="A617" s="20"/>
    </row>
    <row r="618" ht="14.25">
      <c r="A618" s="20"/>
    </row>
    <row r="619" ht="14.25">
      <c r="A619" s="20"/>
    </row>
    <row r="620" ht="14.25">
      <c r="A620" s="20"/>
    </row>
    <row r="621" ht="14.25">
      <c r="A621" s="20"/>
    </row>
    <row r="622" ht="14.25">
      <c r="A622" s="20"/>
    </row>
    <row r="623" ht="14.25">
      <c r="A623" s="20"/>
    </row>
    <row r="624" ht="14.25">
      <c r="A624" s="20"/>
    </row>
    <row r="625" ht="14.25">
      <c r="A625" s="20"/>
    </row>
    <row r="626" ht="14.25">
      <c r="A626" s="20"/>
    </row>
    <row r="627" ht="14.25">
      <c r="A627" s="20"/>
    </row>
    <row r="628" ht="14.25">
      <c r="A628" s="20"/>
    </row>
    <row r="629" ht="14.25">
      <c r="A629" s="20"/>
    </row>
    <row r="630" ht="14.25">
      <c r="A630" s="20"/>
    </row>
    <row r="631" ht="14.25">
      <c r="A631" s="20"/>
    </row>
    <row r="632" ht="14.25">
      <c r="A632" s="20"/>
    </row>
    <row r="633" ht="14.25">
      <c r="A633" s="20"/>
    </row>
    <row r="634" ht="14.25">
      <c r="A634" s="20"/>
    </row>
    <row r="635" ht="14.25">
      <c r="A635" s="20"/>
    </row>
    <row r="636" ht="14.25">
      <c r="A636" s="20"/>
    </row>
    <row r="637" ht="14.25">
      <c r="A637" s="20"/>
    </row>
    <row r="638" ht="14.25">
      <c r="A638" s="20"/>
    </row>
    <row r="639" ht="14.25">
      <c r="A639" s="20"/>
    </row>
    <row r="640" ht="14.25">
      <c r="A640" s="20"/>
    </row>
    <row r="641" ht="14.25">
      <c r="A641" s="20"/>
    </row>
    <row r="642" ht="14.25">
      <c r="A642" s="20"/>
    </row>
    <row r="643" ht="14.25">
      <c r="A643" s="20"/>
    </row>
    <row r="644" ht="14.25">
      <c r="A644" s="20"/>
    </row>
    <row r="645" ht="14.25">
      <c r="A645" s="20"/>
    </row>
    <row r="646" ht="14.25">
      <c r="A646" s="20"/>
    </row>
    <row r="647" ht="14.25">
      <c r="A647" s="20"/>
    </row>
    <row r="648" ht="14.25">
      <c r="A648" s="20"/>
    </row>
    <row r="649" ht="14.25">
      <c r="A649" s="20"/>
    </row>
    <row r="650" ht="14.25">
      <c r="A650" s="20"/>
    </row>
    <row r="651" ht="14.25">
      <c r="A651" s="20"/>
    </row>
    <row r="652" ht="14.25">
      <c r="A652" s="20"/>
    </row>
    <row r="653" ht="14.25">
      <c r="A653" s="20"/>
    </row>
    <row r="654" ht="14.25">
      <c r="A654" s="20"/>
    </row>
    <row r="655" ht="14.25">
      <c r="A655" s="20"/>
    </row>
    <row r="656" ht="14.25">
      <c r="A656" s="20"/>
    </row>
    <row r="657" ht="14.25">
      <c r="A657" s="20"/>
    </row>
    <row r="658" ht="14.25">
      <c r="A658" s="20"/>
    </row>
    <row r="659" ht="14.25">
      <c r="A659" s="20"/>
    </row>
    <row r="660" ht="14.25">
      <c r="A660" s="20"/>
    </row>
    <row r="661" ht="14.25">
      <c r="A661" s="20"/>
    </row>
    <row r="662" ht="14.25">
      <c r="A662" s="20"/>
    </row>
    <row r="663" ht="14.25">
      <c r="A663" s="20"/>
    </row>
    <row r="664" ht="14.25">
      <c r="A664" s="20"/>
    </row>
    <row r="665" ht="14.25">
      <c r="A665" s="20"/>
    </row>
    <row r="666" ht="14.25">
      <c r="A666" s="20"/>
    </row>
    <row r="667" ht="14.25">
      <c r="A667" s="20"/>
    </row>
    <row r="668" ht="14.25">
      <c r="A668" s="20"/>
    </row>
    <row r="669" ht="14.25">
      <c r="A669" s="20"/>
    </row>
    <row r="670" ht="14.25">
      <c r="A670" s="20"/>
    </row>
    <row r="671" ht="14.25">
      <c r="A671" s="20"/>
    </row>
    <row r="672" ht="14.25">
      <c r="A672" s="20"/>
    </row>
    <row r="673" ht="14.25">
      <c r="A673" s="20"/>
    </row>
    <row r="674" ht="14.25">
      <c r="A674" s="20"/>
    </row>
    <row r="675" ht="14.25">
      <c r="A675" s="20"/>
    </row>
    <row r="676" ht="14.25">
      <c r="A676" s="20"/>
    </row>
    <row r="677" ht="14.25">
      <c r="A677" s="20"/>
    </row>
    <row r="678" ht="14.25">
      <c r="A678" s="20"/>
    </row>
    <row r="679" ht="14.25">
      <c r="A679" s="20"/>
    </row>
    <row r="680" ht="14.25">
      <c r="A680" s="20"/>
    </row>
    <row r="681" ht="14.25">
      <c r="A681" s="20"/>
    </row>
    <row r="682" ht="14.25">
      <c r="A682" s="20"/>
    </row>
    <row r="683" ht="14.25">
      <c r="A683" s="20"/>
    </row>
    <row r="684" ht="14.25">
      <c r="A684" s="20"/>
    </row>
    <row r="685" ht="14.25">
      <c r="A685" s="20"/>
    </row>
    <row r="686" ht="14.25">
      <c r="A686" s="20"/>
    </row>
    <row r="687" ht="14.25">
      <c r="A687" s="20"/>
    </row>
    <row r="688" ht="14.25">
      <c r="A688" s="20"/>
    </row>
    <row r="689" ht="14.25">
      <c r="A689" s="20"/>
    </row>
    <row r="690" ht="14.25">
      <c r="A690" s="20"/>
    </row>
    <row r="691" ht="14.25">
      <c r="A691" s="20"/>
    </row>
    <row r="692" ht="14.25">
      <c r="A692" s="20"/>
    </row>
    <row r="693" ht="14.25">
      <c r="A693" s="20"/>
    </row>
    <row r="694" ht="14.25">
      <c r="A694" s="20"/>
    </row>
    <row r="695" ht="14.25">
      <c r="A695" s="20"/>
    </row>
    <row r="696" ht="14.25">
      <c r="A696" s="20"/>
    </row>
    <row r="697" ht="14.25">
      <c r="A697" s="20"/>
    </row>
    <row r="698" ht="14.25">
      <c r="A698" s="20"/>
    </row>
    <row r="699" ht="14.25">
      <c r="A699" s="20"/>
    </row>
    <row r="700" ht="14.25">
      <c r="A700" s="20"/>
    </row>
    <row r="701" ht="14.25">
      <c r="A701" s="20"/>
    </row>
    <row r="702" ht="14.25">
      <c r="A702" s="20"/>
    </row>
    <row r="703" ht="14.25">
      <c r="A703" s="20"/>
    </row>
    <row r="704" ht="14.25">
      <c r="A704" s="20"/>
    </row>
    <row r="705" ht="14.25">
      <c r="A705" s="20"/>
    </row>
    <row r="706" ht="14.25">
      <c r="A706" s="20"/>
    </row>
    <row r="707" ht="14.25">
      <c r="A707" s="20"/>
    </row>
    <row r="708" ht="14.25">
      <c r="A708" s="20"/>
    </row>
    <row r="709" ht="14.25">
      <c r="A709" s="20"/>
    </row>
    <row r="710" ht="14.25">
      <c r="A710" s="20"/>
    </row>
    <row r="711" ht="14.25">
      <c r="A711" s="20"/>
    </row>
    <row r="712" ht="14.25">
      <c r="A712" s="20"/>
    </row>
    <row r="713" ht="14.25">
      <c r="A713" s="20"/>
    </row>
    <row r="714" ht="14.25">
      <c r="A714" s="20"/>
    </row>
    <row r="715" ht="14.25">
      <c r="A715" s="20"/>
    </row>
    <row r="716" ht="14.25">
      <c r="A716" s="20"/>
    </row>
    <row r="717" ht="14.25">
      <c r="A717" s="20"/>
    </row>
    <row r="718" ht="14.25">
      <c r="A718" s="20"/>
    </row>
    <row r="719" ht="14.25">
      <c r="A719" s="20"/>
    </row>
    <row r="720" ht="14.25">
      <c r="A720" s="20"/>
    </row>
    <row r="721" ht="14.25">
      <c r="A721" s="20"/>
    </row>
    <row r="722" ht="14.25">
      <c r="A722" s="20"/>
    </row>
    <row r="723" ht="14.25">
      <c r="A723" s="20"/>
    </row>
    <row r="724" ht="14.25">
      <c r="A724" s="20"/>
    </row>
    <row r="725" ht="14.25">
      <c r="A725" s="20"/>
    </row>
    <row r="726" ht="14.25">
      <c r="A726" s="20"/>
    </row>
    <row r="727" ht="14.25">
      <c r="A727" s="20"/>
    </row>
    <row r="728" ht="14.25">
      <c r="A728" s="20"/>
    </row>
    <row r="729" ht="14.25">
      <c r="A729" s="20"/>
    </row>
    <row r="730" ht="14.25">
      <c r="A730" s="20"/>
    </row>
    <row r="731" ht="14.25">
      <c r="A731" s="20"/>
    </row>
    <row r="732" ht="14.25">
      <c r="A732" s="20"/>
    </row>
    <row r="733" ht="14.25">
      <c r="A733" s="20"/>
    </row>
    <row r="734" ht="14.25">
      <c r="A734" s="20"/>
    </row>
    <row r="735" ht="14.25">
      <c r="A735" s="20"/>
    </row>
    <row r="736" ht="14.25">
      <c r="A736" s="20"/>
    </row>
    <row r="737" ht="14.25">
      <c r="A737" s="20"/>
    </row>
    <row r="738" ht="14.25">
      <c r="A738" s="20"/>
    </row>
    <row r="739" ht="14.25">
      <c r="A739" s="20"/>
    </row>
    <row r="740" ht="14.25">
      <c r="A740" s="20"/>
    </row>
    <row r="741" ht="14.25">
      <c r="A741" s="20"/>
    </row>
    <row r="742" ht="14.25">
      <c r="A742" s="20"/>
    </row>
    <row r="743" ht="14.25">
      <c r="A743" s="20"/>
    </row>
    <row r="744" ht="14.25">
      <c r="A744" s="20"/>
    </row>
    <row r="745" ht="14.25">
      <c r="A745" s="20"/>
    </row>
    <row r="746" ht="14.25">
      <c r="A746" s="20"/>
    </row>
    <row r="747" ht="14.25">
      <c r="A747" s="20"/>
    </row>
    <row r="748" ht="14.25">
      <c r="A748" s="20"/>
    </row>
    <row r="749" ht="14.25">
      <c r="A749" s="20"/>
    </row>
    <row r="750" ht="14.25">
      <c r="A750" s="20"/>
    </row>
    <row r="751" ht="14.25">
      <c r="A751" s="20"/>
    </row>
    <row r="752" ht="14.25">
      <c r="A752" s="20"/>
    </row>
    <row r="753" ht="14.25">
      <c r="A753" s="20"/>
    </row>
    <row r="754" ht="14.25">
      <c r="A754" s="20"/>
    </row>
    <row r="755" ht="14.25">
      <c r="A755" s="20"/>
    </row>
    <row r="756" ht="14.25">
      <c r="A756" s="20"/>
    </row>
    <row r="757" ht="14.25">
      <c r="A757" s="20"/>
    </row>
    <row r="758" ht="14.25">
      <c r="A758" s="20"/>
    </row>
    <row r="759" ht="14.25">
      <c r="A759" s="20"/>
    </row>
    <row r="760" ht="14.25">
      <c r="A760" s="20"/>
    </row>
    <row r="761" ht="14.25">
      <c r="A761" s="20"/>
    </row>
    <row r="762" ht="14.25">
      <c r="A762" s="20"/>
    </row>
    <row r="763" ht="14.25">
      <c r="A763" s="20"/>
    </row>
    <row r="764" ht="14.25">
      <c r="A764" s="20"/>
    </row>
    <row r="765" ht="14.25">
      <c r="A765" s="20"/>
    </row>
    <row r="766" ht="14.25">
      <c r="A766" s="20"/>
    </row>
    <row r="767" ht="14.25">
      <c r="A767" s="20"/>
    </row>
    <row r="768" ht="14.25">
      <c r="A768" s="20"/>
    </row>
    <row r="769" ht="14.25">
      <c r="A769" s="20"/>
    </row>
    <row r="770" ht="14.25">
      <c r="A770" s="20"/>
    </row>
    <row r="771" ht="14.25">
      <c r="A771" s="20"/>
    </row>
    <row r="772" ht="14.25">
      <c r="A772" s="20"/>
    </row>
    <row r="773" ht="14.25">
      <c r="A773" s="20"/>
    </row>
    <row r="774" ht="14.25">
      <c r="A774" s="20"/>
    </row>
    <row r="775" ht="14.25">
      <c r="A775" s="20"/>
    </row>
    <row r="776" ht="14.25">
      <c r="A776" s="20"/>
    </row>
    <row r="777" ht="14.25">
      <c r="A777" s="20"/>
    </row>
    <row r="778" ht="14.25">
      <c r="A778" s="20"/>
    </row>
    <row r="779" ht="14.25">
      <c r="A779" s="20"/>
    </row>
    <row r="780" ht="14.25">
      <c r="A780" s="20"/>
    </row>
    <row r="781" ht="14.25">
      <c r="A781" s="20"/>
    </row>
    <row r="782" ht="14.25">
      <c r="A782" s="20"/>
    </row>
    <row r="783" ht="14.25">
      <c r="A783" s="20"/>
    </row>
    <row r="784" ht="14.25">
      <c r="A784" s="20"/>
    </row>
    <row r="785" ht="14.25">
      <c r="A785" s="20"/>
    </row>
    <row r="786" ht="14.25">
      <c r="A786" s="20"/>
    </row>
    <row r="787" ht="14.25">
      <c r="A787" s="20"/>
    </row>
    <row r="788" ht="14.25">
      <c r="A788" s="20"/>
    </row>
    <row r="789" ht="14.25">
      <c r="A789" s="20"/>
    </row>
    <row r="790" ht="14.25">
      <c r="A790" s="20"/>
    </row>
    <row r="791" ht="14.25">
      <c r="A791" s="20"/>
    </row>
    <row r="792" ht="14.25">
      <c r="A792" s="20"/>
    </row>
    <row r="793" ht="14.25">
      <c r="A793" s="20"/>
    </row>
    <row r="794" ht="14.25">
      <c r="A794" s="20"/>
    </row>
    <row r="795" ht="14.25">
      <c r="A795" s="20"/>
    </row>
    <row r="796" ht="14.25">
      <c r="A796" s="20"/>
    </row>
    <row r="797" ht="14.25">
      <c r="A797" s="20"/>
    </row>
    <row r="798" ht="14.25">
      <c r="A798" s="20"/>
    </row>
    <row r="799" ht="14.25">
      <c r="A799" s="20"/>
    </row>
    <row r="800" ht="14.25">
      <c r="A800" s="20"/>
    </row>
    <row r="801" ht="14.25">
      <c r="A801" s="20"/>
    </row>
    <row r="802" ht="14.25">
      <c r="A802" s="20"/>
    </row>
    <row r="803" ht="14.25">
      <c r="A803" s="20"/>
    </row>
    <row r="804" ht="14.25">
      <c r="A804" s="20"/>
    </row>
    <row r="805" ht="14.25">
      <c r="A805" s="20"/>
    </row>
    <row r="806" ht="14.25">
      <c r="A806" s="20"/>
    </row>
    <row r="807" ht="14.25">
      <c r="A807" s="20"/>
    </row>
    <row r="808" ht="14.25">
      <c r="A808" s="20"/>
    </row>
    <row r="809" ht="14.25">
      <c r="A809" s="20"/>
    </row>
    <row r="810" ht="14.25">
      <c r="A810" s="20"/>
    </row>
    <row r="811" ht="14.25">
      <c r="A811" s="20"/>
    </row>
    <row r="812" ht="14.25">
      <c r="A812" s="20"/>
    </row>
    <row r="813" ht="14.25">
      <c r="A813" s="20"/>
    </row>
    <row r="814" ht="14.25">
      <c r="A814" s="20"/>
    </row>
    <row r="815" ht="14.25">
      <c r="A815" s="20"/>
    </row>
    <row r="816" ht="14.25">
      <c r="A816" s="20"/>
    </row>
    <row r="817" ht="14.25">
      <c r="A817" s="20"/>
    </row>
    <row r="818" ht="14.25">
      <c r="A818" s="20"/>
    </row>
    <row r="819" ht="14.25">
      <c r="A819" s="20"/>
    </row>
    <row r="820" ht="14.25">
      <c r="A820" s="20"/>
    </row>
    <row r="821" ht="14.25">
      <c r="A821" s="20"/>
    </row>
    <row r="822" ht="14.25">
      <c r="A822" s="20"/>
    </row>
    <row r="823" ht="14.25">
      <c r="A823" s="20"/>
    </row>
    <row r="824" ht="14.25">
      <c r="A824" s="20"/>
    </row>
    <row r="825" ht="14.25">
      <c r="A825" s="20"/>
    </row>
    <row r="826" ht="14.25">
      <c r="A826" s="20"/>
    </row>
    <row r="827" ht="14.25">
      <c r="A827" s="20"/>
    </row>
    <row r="828" ht="14.25">
      <c r="A828" s="20"/>
    </row>
    <row r="829" ht="14.25">
      <c r="A829" s="20"/>
    </row>
    <row r="830" ht="14.25">
      <c r="A830" s="20"/>
    </row>
    <row r="831" ht="14.25">
      <c r="A831" s="20"/>
    </row>
    <row r="832" ht="14.25">
      <c r="A832" s="20"/>
    </row>
    <row r="833" ht="14.25">
      <c r="A833" s="20"/>
    </row>
    <row r="834" ht="14.25">
      <c r="A834" s="20"/>
    </row>
    <row r="835" ht="14.25">
      <c r="A835" s="20"/>
    </row>
    <row r="836" ht="14.25">
      <c r="A836" s="20"/>
    </row>
    <row r="837" ht="14.25">
      <c r="A837" s="20"/>
    </row>
    <row r="838" ht="14.25">
      <c r="A838" s="20"/>
    </row>
    <row r="839" ht="14.25">
      <c r="A839" s="20"/>
    </row>
    <row r="840" ht="14.25">
      <c r="A840" s="20"/>
    </row>
    <row r="841" ht="14.25">
      <c r="A841" s="20"/>
    </row>
    <row r="842" ht="14.25">
      <c r="A842" s="20"/>
    </row>
    <row r="843" ht="14.25">
      <c r="A843" s="20"/>
    </row>
    <row r="844" ht="14.25">
      <c r="A844" s="20"/>
    </row>
    <row r="845" ht="14.25">
      <c r="A845" s="20"/>
    </row>
    <row r="846" ht="14.25">
      <c r="A846" s="20"/>
    </row>
    <row r="847" ht="14.25">
      <c r="A847" s="20"/>
    </row>
    <row r="848" ht="14.25">
      <c r="A848" s="20"/>
    </row>
    <row r="849" ht="14.25">
      <c r="A849" s="20"/>
    </row>
    <row r="850" ht="14.25">
      <c r="A850" s="20"/>
    </row>
    <row r="851" ht="14.25">
      <c r="A851" s="20"/>
    </row>
    <row r="852" ht="14.25">
      <c r="A852" s="20"/>
    </row>
    <row r="853" ht="14.25">
      <c r="A853" s="20"/>
    </row>
    <row r="854" ht="14.25">
      <c r="A854" s="20"/>
    </row>
    <row r="855" ht="14.25">
      <c r="A855" s="20"/>
    </row>
    <row r="856" ht="14.25">
      <c r="A856" s="20"/>
    </row>
    <row r="857" ht="14.25">
      <c r="A857" s="20"/>
    </row>
    <row r="858" ht="14.25">
      <c r="A858" s="20"/>
    </row>
    <row r="859" ht="14.25">
      <c r="A859" s="20"/>
    </row>
    <row r="860" ht="14.25">
      <c r="A860" s="20"/>
    </row>
    <row r="861" ht="14.25">
      <c r="A861" s="20"/>
    </row>
    <row r="862" ht="14.25">
      <c r="A862" s="20"/>
    </row>
    <row r="863" ht="14.25">
      <c r="A863" s="20"/>
    </row>
    <row r="864" ht="14.25">
      <c r="A864" s="20"/>
    </row>
    <row r="865" ht="14.25">
      <c r="A865" s="20"/>
    </row>
    <row r="866" ht="14.25">
      <c r="A866" s="20"/>
    </row>
    <row r="867" ht="14.25">
      <c r="A867" s="20"/>
    </row>
    <row r="868" ht="14.25">
      <c r="A868" s="20"/>
    </row>
    <row r="869" ht="14.25">
      <c r="A869" s="20"/>
    </row>
    <row r="870" ht="14.25">
      <c r="A870" s="20"/>
    </row>
    <row r="871" ht="14.25">
      <c r="A871" s="20"/>
    </row>
    <row r="872" ht="14.25">
      <c r="A872" s="20"/>
    </row>
    <row r="873" ht="14.25">
      <c r="A873" s="20"/>
    </row>
    <row r="874" ht="14.25">
      <c r="A874" s="20"/>
    </row>
    <row r="875" ht="14.25">
      <c r="A875" s="20"/>
    </row>
    <row r="876" ht="14.25">
      <c r="A876" s="20"/>
    </row>
    <row r="877" ht="14.25">
      <c r="A877" s="20"/>
    </row>
    <row r="878" ht="14.25">
      <c r="A878" s="20"/>
    </row>
    <row r="879" ht="14.25">
      <c r="A879" s="20"/>
    </row>
    <row r="880" ht="14.25">
      <c r="A880" s="20"/>
    </row>
    <row r="881" ht="14.25">
      <c r="A881" s="20"/>
    </row>
    <row r="882" ht="14.25">
      <c r="A882" s="20"/>
    </row>
    <row r="883" ht="14.25">
      <c r="A883" s="20"/>
    </row>
    <row r="884" ht="14.25">
      <c r="A884" s="20"/>
    </row>
    <row r="885" ht="14.25">
      <c r="A885" s="20"/>
    </row>
    <row r="886" ht="14.25">
      <c r="A886" s="20"/>
    </row>
    <row r="887" ht="14.25">
      <c r="A887" s="20"/>
    </row>
    <row r="888" ht="14.25">
      <c r="A888" s="20"/>
    </row>
    <row r="889" ht="14.25">
      <c r="A889" s="20"/>
    </row>
    <row r="890" ht="14.25">
      <c r="A890" s="20"/>
    </row>
    <row r="891" ht="14.25">
      <c r="A891" s="20"/>
    </row>
    <row r="892" ht="14.25">
      <c r="A892" s="20"/>
    </row>
    <row r="893" ht="14.25">
      <c r="A893" s="20"/>
    </row>
    <row r="894" ht="14.25">
      <c r="A894" s="20"/>
    </row>
    <row r="895" ht="14.25">
      <c r="A895" s="20"/>
    </row>
    <row r="896" ht="14.25">
      <c r="A896" s="20"/>
    </row>
    <row r="897" ht="14.25">
      <c r="A897" s="20"/>
    </row>
    <row r="898" ht="14.25">
      <c r="A898" s="20"/>
    </row>
    <row r="899" ht="14.25">
      <c r="A899" s="20"/>
    </row>
    <row r="900" ht="14.25">
      <c r="A900" s="20"/>
    </row>
    <row r="901" ht="14.25">
      <c r="A901" s="20"/>
    </row>
    <row r="902" ht="14.25">
      <c r="A902" s="20"/>
    </row>
    <row r="903" ht="14.25">
      <c r="A903" s="20"/>
    </row>
    <row r="904" ht="14.25">
      <c r="A904" s="20"/>
    </row>
    <row r="905" ht="14.25">
      <c r="A905" s="20"/>
    </row>
    <row r="906" ht="14.25">
      <c r="A906" s="20"/>
    </row>
    <row r="907" ht="14.25">
      <c r="A907" s="20"/>
    </row>
    <row r="908" ht="14.25">
      <c r="A908" s="20"/>
    </row>
    <row r="909" ht="14.25">
      <c r="A909" s="20"/>
    </row>
    <row r="910" ht="14.25">
      <c r="A910" s="20"/>
    </row>
    <row r="911" ht="14.25">
      <c r="A911" s="20"/>
    </row>
    <row r="912" ht="14.25">
      <c r="A912" s="20"/>
    </row>
    <row r="913" ht="14.25">
      <c r="A913" s="20"/>
    </row>
    <row r="914" ht="14.25">
      <c r="A914" s="20"/>
    </row>
    <row r="915" ht="14.25">
      <c r="A915" s="20"/>
    </row>
    <row r="916" ht="14.25">
      <c r="A916" s="20"/>
    </row>
    <row r="917" ht="14.25">
      <c r="A917" s="20"/>
    </row>
    <row r="918" ht="14.25">
      <c r="A918" s="20"/>
    </row>
    <row r="919" ht="14.25">
      <c r="A919" s="20"/>
    </row>
    <row r="920" ht="14.25">
      <c r="A920" s="20"/>
    </row>
    <row r="921" ht="14.25">
      <c r="A921" s="20"/>
    </row>
    <row r="922" ht="14.25">
      <c r="A922" s="20"/>
    </row>
    <row r="923" ht="14.25">
      <c r="A923" s="20"/>
    </row>
    <row r="924" ht="14.25">
      <c r="A924" s="20"/>
    </row>
    <row r="925" ht="14.25">
      <c r="A925" s="20"/>
    </row>
    <row r="926" ht="14.25">
      <c r="A926" s="20"/>
    </row>
    <row r="927" ht="14.25">
      <c r="A927" s="20"/>
    </row>
    <row r="928" ht="14.25">
      <c r="A928" s="20"/>
    </row>
    <row r="929" ht="14.25">
      <c r="A929" s="20"/>
    </row>
    <row r="930" ht="14.25">
      <c r="A930" s="20"/>
    </row>
    <row r="931" ht="14.25">
      <c r="A931" s="20"/>
    </row>
    <row r="932" ht="14.25">
      <c r="A932" s="20"/>
    </row>
    <row r="933" ht="14.25">
      <c r="A933" s="20"/>
    </row>
    <row r="934" ht="14.25">
      <c r="A934" s="20"/>
    </row>
    <row r="935" ht="14.25">
      <c r="A935" s="20"/>
    </row>
    <row r="936" ht="14.25">
      <c r="A936" s="20"/>
    </row>
    <row r="937" ht="14.25">
      <c r="A937" s="20"/>
    </row>
    <row r="938" ht="14.25">
      <c r="A938" s="20"/>
    </row>
    <row r="939" ht="14.25">
      <c r="A939" s="20"/>
    </row>
    <row r="940" ht="14.25">
      <c r="A940" s="20"/>
    </row>
    <row r="941" ht="14.25">
      <c r="A941" s="20"/>
    </row>
    <row r="942" ht="14.25">
      <c r="A942" s="20"/>
    </row>
    <row r="943" ht="14.25">
      <c r="A943" s="20"/>
    </row>
    <row r="944" ht="14.25">
      <c r="A944" s="20"/>
    </row>
    <row r="945" ht="14.25">
      <c r="A945" s="20"/>
    </row>
    <row r="946" ht="14.25">
      <c r="A946" s="20"/>
    </row>
    <row r="947" ht="14.25">
      <c r="A947" s="20"/>
    </row>
    <row r="948" ht="14.25">
      <c r="A948" s="20"/>
    </row>
    <row r="949" ht="14.25">
      <c r="A949" s="20"/>
    </row>
    <row r="950" ht="14.25">
      <c r="A950" s="20"/>
    </row>
    <row r="951" ht="14.25">
      <c r="A951" s="20"/>
    </row>
    <row r="952" ht="14.25">
      <c r="A952" s="20"/>
    </row>
    <row r="953" ht="14.25">
      <c r="A953" s="20"/>
    </row>
    <row r="954" ht="14.25">
      <c r="A954" s="20"/>
    </row>
    <row r="955" ht="14.25">
      <c r="A955" s="20"/>
    </row>
    <row r="956" ht="14.25">
      <c r="A956" s="20"/>
    </row>
    <row r="957" ht="14.25">
      <c r="A957" s="20"/>
    </row>
    <row r="958" ht="14.25">
      <c r="A958" s="20"/>
    </row>
    <row r="959" ht="14.25">
      <c r="A959" s="20"/>
    </row>
    <row r="960" ht="14.25">
      <c r="A960" s="20"/>
    </row>
    <row r="961" ht="14.25">
      <c r="A961" s="20"/>
    </row>
    <row r="962" ht="14.25">
      <c r="A962" s="20"/>
    </row>
    <row r="963" ht="14.25">
      <c r="A963" s="20"/>
    </row>
    <row r="964" ht="14.25">
      <c r="A964" s="20"/>
    </row>
    <row r="965" ht="14.25">
      <c r="A965" s="20"/>
    </row>
    <row r="966" ht="14.25">
      <c r="A966" s="20"/>
    </row>
    <row r="967" ht="14.25">
      <c r="A967" s="20"/>
    </row>
    <row r="968" ht="14.25">
      <c r="A968" s="20"/>
    </row>
    <row r="969" ht="14.25">
      <c r="A969" s="20"/>
    </row>
    <row r="970" ht="14.25">
      <c r="A970" s="20"/>
    </row>
    <row r="971" ht="14.25">
      <c r="A971" s="20"/>
    </row>
    <row r="972" ht="14.25">
      <c r="A972" s="20"/>
    </row>
    <row r="973" ht="14.25">
      <c r="A973" s="20"/>
    </row>
    <row r="974" ht="14.25">
      <c r="A974" s="20"/>
    </row>
    <row r="975" ht="14.25">
      <c r="A975" s="20"/>
    </row>
    <row r="976" ht="14.25">
      <c r="A976" s="20"/>
    </row>
    <row r="977" ht="14.25">
      <c r="A977" s="20"/>
    </row>
    <row r="978" ht="14.25">
      <c r="A978" s="20"/>
    </row>
    <row r="979" ht="14.25">
      <c r="A979" s="20"/>
    </row>
    <row r="980" ht="14.25">
      <c r="A980" s="20"/>
    </row>
    <row r="981" ht="14.25">
      <c r="A981" s="20"/>
    </row>
    <row r="982" ht="14.25">
      <c r="A982" s="20"/>
    </row>
    <row r="983" ht="14.25">
      <c r="A983" s="20"/>
    </row>
    <row r="984" ht="14.25">
      <c r="A984" s="20"/>
    </row>
    <row r="985" ht="14.25">
      <c r="A985" s="20"/>
    </row>
    <row r="986" ht="14.25">
      <c r="A986" s="20"/>
    </row>
    <row r="987" ht="14.25">
      <c r="A987" s="20"/>
    </row>
    <row r="988" ht="14.25">
      <c r="A988" s="20"/>
    </row>
    <row r="989" ht="14.25">
      <c r="A989" s="20"/>
    </row>
    <row r="990" ht="14.25">
      <c r="A990" s="20"/>
    </row>
    <row r="991" ht="14.25">
      <c r="A991" s="20"/>
    </row>
    <row r="992" ht="14.25">
      <c r="A992" s="20"/>
    </row>
    <row r="993" ht="14.25">
      <c r="A993" s="20"/>
    </row>
    <row r="994" ht="14.25">
      <c r="A994" s="20"/>
    </row>
    <row r="995" ht="14.25">
      <c r="A995" s="20"/>
    </row>
    <row r="996" ht="14.25">
      <c r="A996" s="20"/>
    </row>
    <row r="997" ht="14.25">
      <c r="A997" s="20"/>
    </row>
    <row r="998" ht="14.25">
      <c r="A998" s="20"/>
    </row>
    <row r="999" ht="14.25">
      <c r="A999" s="20"/>
    </row>
    <row r="1000" ht="14.25">
      <c r="A1000" s="20"/>
    </row>
    <row r="1001" ht="14.25">
      <c r="A1001" s="20"/>
    </row>
    <row r="1002" ht="14.25">
      <c r="A1002" s="20"/>
    </row>
    <row r="1003" ht="14.25">
      <c r="A1003" s="20"/>
    </row>
    <row r="1004" ht="14.25">
      <c r="A1004" s="20"/>
    </row>
    <row r="1005" ht="14.25">
      <c r="A1005" s="20"/>
    </row>
    <row r="1006" ht="14.25">
      <c r="A1006" s="20"/>
    </row>
    <row r="1007" ht="14.25">
      <c r="A1007" s="20"/>
    </row>
    <row r="1008" ht="14.25">
      <c r="A1008" s="20"/>
    </row>
    <row r="1009" ht="14.25">
      <c r="A1009" s="20"/>
    </row>
    <row r="1010" ht="14.25">
      <c r="A1010" s="20"/>
    </row>
    <row r="1011" ht="14.25">
      <c r="A1011" s="20"/>
    </row>
    <row r="1012" ht="14.25">
      <c r="A1012" s="20"/>
    </row>
    <row r="1013" ht="14.25">
      <c r="A1013" s="20"/>
    </row>
    <row r="1014" ht="14.25">
      <c r="A1014" s="20"/>
    </row>
    <row r="1015" ht="14.25">
      <c r="A1015" s="20"/>
    </row>
    <row r="1016" ht="14.25">
      <c r="A1016" s="20"/>
    </row>
    <row r="1017" ht="14.25">
      <c r="A1017" s="20"/>
    </row>
    <row r="1018" ht="14.25">
      <c r="A1018" s="20"/>
    </row>
    <row r="1019" ht="14.25">
      <c r="A1019" s="20"/>
    </row>
    <row r="1020" ht="14.25">
      <c r="A1020" s="20"/>
    </row>
    <row r="1021" ht="14.25">
      <c r="A1021" s="20"/>
    </row>
    <row r="1022" ht="14.25">
      <c r="A1022" s="20"/>
    </row>
    <row r="1023" ht="14.25">
      <c r="A1023" s="20"/>
    </row>
    <row r="1024" ht="14.25">
      <c r="A1024" s="20"/>
    </row>
    <row r="1025" ht="14.25">
      <c r="A1025" s="20"/>
    </row>
    <row r="1026" ht="14.25">
      <c r="A1026" s="20"/>
    </row>
    <row r="1027" ht="14.25">
      <c r="A1027" s="20"/>
    </row>
    <row r="1028" ht="14.25">
      <c r="A1028" s="20"/>
    </row>
    <row r="1029" ht="14.25">
      <c r="A1029" s="20"/>
    </row>
    <row r="1030" ht="14.25">
      <c r="A1030" s="20"/>
    </row>
    <row r="1031" ht="14.25">
      <c r="A1031" s="20"/>
    </row>
    <row r="1032" ht="14.25">
      <c r="A1032" s="20"/>
    </row>
    <row r="1033" ht="14.25">
      <c r="A1033" s="20"/>
    </row>
    <row r="1034" ht="14.25">
      <c r="A1034" s="20"/>
    </row>
    <row r="1035" ht="14.25">
      <c r="A1035" s="20"/>
    </row>
    <row r="1036" ht="14.25">
      <c r="A1036" s="20"/>
    </row>
    <row r="1037" ht="14.25">
      <c r="A1037" s="20"/>
    </row>
    <row r="1038" ht="14.25">
      <c r="A1038" s="20"/>
    </row>
    <row r="1039" ht="14.25">
      <c r="A1039" s="20"/>
    </row>
    <row r="1040" ht="14.25">
      <c r="A1040" s="20"/>
    </row>
    <row r="1041" ht="14.25">
      <c r="A1041" s="20"/>
    </row>
    <row r="1042" ht="14.25">
      <c r="A1042" s="20"/>
    </row>
    <row r="1043" ht="14.25">
      <c r="A1043" s="20"/>
    </row>
    <row r="1044" ht="14.25">
      <c r="A1044" s="20"/>
    </row>
    <row r="1045" ht="14.25">
      <c r="A1045" s="20"/>
    </row>
    <row r="1046" ht="14.25">
      <c r="A1046" s="20"/>
    </row>
    <row r="1047" ht="14.25">
      <c r="A1047" s="20"/>
    </row>
    <row r="1048" ht="14.25">
      <c r="A1048" s="20"/>
    </row>
    <row r="1049" ht="14.25">
      <c r="A1049" s="20"/>
    </row>
    <row r="1050" ht="14.25">
      <c r="A1050" s="20"/>
    </row>
    <row r="1051" ht="14.25">
      <c r="A1051" s="20"/>
    </row>
    <row r="1052" ht="14.25">
      <c r="A1052" s="20"/>
    </row>
    <row r="1053" ht="14.25">
      <c r="A1053" s="20"/>
    </row>
    <row r="1054" ht="14.25">
      <c r="A1054" s="20"/>
    </row>
    <row r="1055" ht="14.25">
      <c r="A1055" s="20"/>
    </row>
    <row r="1056" ht="14.25">
      <c r="A1056" s="20"/>
    </row>
    <row r="1057" ht="14.25">
      <c r="A1057" s="20"/>
    </row>
    <row r="1058" ht="14.25">
      <c r="A1058" s="20"/>
    </row>
    <row r="1059" ht="14.25">
      <c r="A1059" s="20"/>
    </row>
    <row r="1060" ht="14.25">
      <c r="A1060" s="20"/>
    </row>
    <row r="1061" ht="14.25">
      <c r="A1061" s="20"/>
    </row>
    <row r="1062" ht="14.25">
      <c r="A1062" s="20"/>
    </row>
    <row r="1063" ht="14.25">
      <c r="A1063" s="20"/>
    </row>
    <row r="1064" ht="14.25">
      <c r="A1064" s="20"/>
    </row>
    <row r="1065" ht="14.25">
      <c r="A1065" s="20"/>
    </row>
    <row r="1066" ht="14.25">
      <c r="A1066" s="20"/>
    </row>
    <row r="1067" ht="14.25">
      <c r="A1067" s="20"/>
    </row>
    <row r="1068" ht="14.25">
      <c r="A1068" s="20"/>
    </row>
    <row r="1069" ht="14.25">
      <c r="A1069" s="20"/>
    </row>
    <row r="1070" ht="14.25">
      <c r="A1070" s="20"/>
    </row>
    <row r="1071" ht="14.25">
      <c r="A1071" s="20"/>
    </row>
    <row r="1072" ht="14.25">
      <c r="A1072" s="20"/>
    </row>
    <row r="1073" ht="14.25">
      <c r="A1073" s="20"/>
    </row>
    <row r="1074" ht="14.25">
      <c r="A1074" s="20"/>
    </row>
    <row r="1075" ht="14.25">
      <c r="A1075" s="20"/>
    </row>
    <row r="1076" ht="14.25">
      <c r="A1076" s="20"/>
    </row>
    <row r="1077" ht="14.25">
      <c r="A1077" s="20"/>
    </row>
    <row r="1078" ht="14.25">
      <c r="A1078" s="20"/>
    </row>
    <row r="1079" ht="14.25">
      <c r="A1079" s="20"/>
    </row>
    <row r="1080" ht="14.25">
      <c r="A1080" s="20"/>
    </row>
    <row r="1081" ht="14.25">
      <c r="A1081" s="20"/>
    </row>
    <row r="1082" ht="14.25">
      <c r="A1082" s="20"/>
    </row>
    <row r="1083" ht="14.25">
      <c r="A1083" s="20"/>
    </row>
    <row r="1084" ht="14.25">
      <c r="A1084" s="20"/>
    </row>
    <row r="1085" ht="14.25">
      <c r="A1085" s="20"/>
    </row>
    <row r="1086" ht="14.25">
      <c r="A1086" s="20"/>
    </row>
    <row r="1087" ht="14.25">
      <c r="A1087" s="20"/>
    </row>
    <row r="1088" ht="14.25">
      <c r="A1088" s="20"/>
    </row>
    <row r="1089" ht="14.25">
      <c r="A1089" s="20"/>
    </row>
    <row r="1090" ht="14.25">
      <c r="A1090" s="20"/>
    </row>
    <row r="1091" ht="14.25">
      <c r="A1091" s="20"/>
    </row>
    <row r="1092" ht="14.25">
      <c r="A1092" s="20"/>
    </row>
    <row r="1093" ht="14.25">
      <c r="A1093" s="20"/>
    </row>
    <row r="1094" ht="14.25">
      <c r="A1094" s="20"/>
    </row>
    <row r="1095" ht="14.25">
      <c r="A1095" s="20"/>
    </row>
    <row r="1096" ht="14.25">
      <c r="A1096" s="20"/>
    </row>
    <row r="1097" ht="14.25">
      <c r="A1097" s="20"/>
    </row>
    <row r="1098" ht="14.25">
      <c r="A1098" s="20"/>
    </row>
    <row r="1099" ht="14.25">
      <c r="A1099" s="20"/>
    </row>
    <row r="1100" ht="14.25">
      <c r="A1100" s="20"/>
    </row>
    <row r="1101" ht="14.25">
      <c r="A1101" s="20"/>
    </row>
    <row r="1102" ht="14.25">
      <c r="A1102" s="20"/>
    </row>
    <row r="1103" ht="14.25">
      <c r="A1103" s="20"/>
    </row>
    <row r="1104" ht="14.25">
      <c r="A1104" s="20"/>
    </row>
    <row r="1105" ht="14.25">
      <c r="A1105" s="20"/>
    </row>
    <row r="1106" ht="14.25">
      <c r="A1106" s="20"/>
    </row>
    <row r="1107" ht="14.25">
      <c r="A1107" s="20"/>
    </row>
    <row r="1108" ht="14.25">
      <c r="A1108" s="20"/>
    </row>
    <row r="1109" ht="14.25">
      <c r="A1109" s="20"/>
    </row>
    <row r="1110" ht="14.25">
      <c r="A1110" s="20"/>
    </row>
    <row r="1111" ht="14.25">
      <c r="A1111" s="20"/>
    </row>
    <row r="1112" ht="14.25">
      <c r="A1112" s="20"/>
    </row>
    <row r="1113" ht="14.25">
      <c r="A1113" s="20"/>
    </row>
    <row r="1114" ht="14.25">
      <c r="A1114" s="20"/>
    </row>
    <row r="1115" ht="14.25">
      <c r="A1115" s="20"/>
    </row>
    <row r="1116" ht="14.25">
      <c r="A1116" s="20"/>
    </row>
    <row r="1117" ht="14.25">
      <c r="A1117" s="20"/>
    </row>
    <row r="1118" ht="14.25">
      <c r="A1118" s="20"/>
    </row>
    <row r="1119" ht="14.25">
      <c r="A1119" s="20"/>
    </row>
    <row r="1120" ht="14.25">
      <c r="A1120" s="20"/>
    </row>
    <row r="1121" ht="14.25">
      <c r="A1121" s="20"/>
    </row>
    <row r="1122" ht="14.25">
      <c r="A1122" s="20"/>
    </row>
    <row r="1123" ht="14.25">
      <c r="A1123" s="20"/>
    </row>
    <row r="1124" ht="14.25">
      <c r="A1124" s="20"/>
    </row>
    <row r="1125" ht="14.25">
      <c r="A1125" s="20"/>
    </row>
    <row r="1126" ht="14.25">
      <c r="A1126" s="20"/>
    </row>
    <row r="1127" ht="14.25">
      <c r="A1127" s="20"/>
    </row>
    <row r="1128" ht="14.25">
      <c r="A1128" s="20"/>
    </row>
    <row r="1129" ht="14.25">
      <c r="A1129" s="20"/>
    </row>
    <row r="1130" ht="14.25">
      <c r="A1130" s="20"/>
    </row>
    <row r="1131" ht="14.25">
      <c r="A1131" s="20"/>
    </row>
    <row r="1132" ht="14.25">
      <c r="A1132" s="20"/>
    </row>
    <row r="1133" ht="14.25">
      <c r="A1133" s="20"/>
    </row>
    <row r="1134" ht="14.25">
      <c r="A1134" s="20"/>
    </row>
    <row r="1135" ht="14.25">
      <c r="A1135" s="20"/>
    </row>
    <row r="1136" ht="14.25">
      <c r="A1136" s="20"/>
    </row>
    <row r="1137" ht="14.25">
      <c r="A1137" s="20"/>
    </row>
    <row r="1138" ht="14.25">
      <c r="A1138" s="20"/>
    </row>
    <row r="1139" ht="14.25">
      <c r="A1139" s="20"/>
    </row>
    <row r="1140" ht="14.25">
      <c r="A1140" s="20"/>
    </row>
    <row r="1141" ht="14.25">
      <c r="A1141" s="20"/>
    </row>
    <row r="1142" ht="14.25">
      <c r="A1142" s="20"/>
    </row>
    <row r="1143" ht="14.25">
      <c r="A1143" s="20"/>
    </row>
    <row r="1144" ht="14.25">
      <c r="A1144" s="20"/>
    </row>
    <row r="1145" ht="14.25">
      <c r="A1145" s="20"/>
    </row>
    <row r="1146" ht="14.25">
      <c r="A1146" s="20"/>
    </row>
    <row r="1147" ht="14.25">
      <c r="A1147" s="20"/>
    </row>
    <row r="1148" ht="14.25">
      <c r="A1148" s="20"/>
    </row>
    <row r="1149" ht="14.25">
      <c r="A1149" s="20"/>
    </row>
    <row r="1150" ht="14.25">
      <c r="A1150" s="20"/>
    </row>
    <row r="1151" ht="14.25">
      <c r="A1151" s="20"/>
    </row>
    <row r="1152" ht="14.25">
      <c r="A1152" s="20"/>
    </row>
    <row r="1153" ht="14.25">
      <c r="A1153" s="20"/>
    </row>
    <row r="1154" ht="14.25">
      <c r="A1154" s="20"/>
    </row>
    <row r="1155" ht="14.25">
      <c r="A1155" s="20"/>
    </row>
    <row r="1156" ht="14.25">
      <c r="A1156" s="20"/>
    </row>
    <row r="1157" ht="14.25">
      <c r="A1157" s="20"/>
    </row>
    <row r="1158" ht="14.25">
      <c r="A1158" s="20"/>
    </row>
    <row r="1159" ht="14.25">
      <c r="A1159" s="20"/>
    </row>
    <row r="1160" ht="14.25">
      <c r="A1160" s="20"/>
    </row>
    <row r="1161" ht="14.25">
      <c r="A1161" s="20"/>
    </row>
    <row r="1162" ht="14.25">
      <c r="A1162" s="20"/>
    </row>
    <row r="1163" ht="14.25">
      <c r="A1163" s="20"/>
    </row>
    <row r="1164" ht="14.25">
      <c r="A1164" s="20"/>
    </row>
    <row r="1165" ht="14.25">
      <c r="A1165" s="20"/>
    </row>
    <row r="1166" ht="14.25">
      <c r="A1166" s="20"/>
    </row>
    <row r="1167" ht="14.25">
      <c r="A1167" s="20"/>
    </row>
    <row r="1168" ht="14.25">
      <c r="A1168" s="20"/>
    </row>
    <row r="1169" ht="14.25">
      <c r="A1169" s="20"/>
    </row>
    <row r="1170" ht="14.25">
      <c r="A1170" s="20"/>
    </row>
    <row r="1171" ht="14.25">
      <c r="A1171" s="20"/>
    </row>
    <row r="1172" ht="14.25">
      <c r="A1172" s="20"/>
    </row>
    <row r="1173" ht="14.25">
      <c r="A1173" s="20"/>
    </row>
    <row r="1174" ht="14.25">
      <c r="A1174" s="20"/>
    </row>
    <row r="1175" ht="14.25">
      <c r="A1175" s="20"/>
    </row>
    <row r="1176" ht="14.25">
      <c r="A1176" s="20"/>
    </row>
    <row r="1177" ht="14.25">
      <c r="A1177" s="20"/>
    </row>
    <row r="1178" ht="14.25">
      <c r="A1178" s="20"/>
    </row>
    <row r="1179" ht="14.25">
      <c r="A1179" s="20"/>
    </row>
    <row r="1180" ht="14.25">
      <c r="A1180" s="20"/>
    </row>
    <row r="1181" ht="14.25">
      <c r="A1181" s="20"/>
    </row>
    <row r="1182" ht="14.25">
      <c r="A1182" s="20"/>
    </row>
    <row r="1183" ht="14.25">
      <c r="A1183" s="20"/>
    </row>
    <row r="1184" ht="14.25">
      <c r="A1184" s="20"/>
    </row>
    <row r="1185" ht="14.25">
      <c r="A1185" s="20"/>
    </row>
    <row r="1186" ht="14.25">
      <c r="A1186" s="20"/>
    </row>
    <row r="1187" ht="14.25">
      <c r="A1187" s="20"/>
    </row>
    <row r="1188" ht="14.25">
      <c r="A1188" s="20"/>
    </row>
    <row r="1189" ht="14.25">
      <c r="A1189" s="20"/>
    </row>
    <row r="1190" ht="14.25">
      <c r="A1190" s="20"/>
    </row>
    <row r="1191" ht="14.25">
      <c r="A1191" s="20"/>
    </row>
    <row r="1192" ht="14.25">
      <c r="A1192" s="20"/>
    </row>
    <row r="1193" ht="14.25">
      <c r="A1193" s="20"/>
    </row>
    <row r="1194" ht="14.25">
      <c r="A1194" s="20"/>
    </row>
    <row r="1195" ht="14.25">
      <c r="A1195" s="20"/>
    </row>
    <row r="1196" ht="14.25">
      <c r="A1196" s="20"/>
    </row>
    <row r="1197" ht="14.25">
      <c r="A1197" s="20"/>
    </row>
    <row r="1198" ht="14.25">
      <c r="A1198" s="20"/>
    </row>
    <row r="1199" ht="14.25">
      <c r="A1199" s="20"/>
    </row>
    <row r="1200" ht="14.25">
      <c r="A1200" s="20"/>
    </row>
    <row r="1201" ht="14.25">
      <c r="A1201" s="20"/>
    </row>
    <row r="1202" ht="14.25">
      <c r="A1202" s="20"/>
    </row>
    <row r="1203" ht="14.25">
      <c r="A1203" s="20"/>
    </row>
    <row r="1204" ht="14.25">
      <c r="A1204" s="20"/>
    </row>
    <row r="1205" ht="14.25">
      <c r="A1205" s="20"/>
    </row>
    <row r="1206" ht="14.25">
      <c r="A1206" s="20"/>
    </row>
    <row r="1207" ht="14.25">
      <c r="A1207" s="20"/>
    </row>
    <row r="1208" ht="14.25">
      <c r="A1208" s="20"/>
    </row>
    <row r="1209" ht="14.25">
      <c r="A1209" s="20"/>
    </row>
    <row r="1210" ht="14.25">
      <c r="A1210" s="20"/>
    </row>
    <row r="1211" ht="14.25">
      <c r="A1211" s="20"/>
    </row>
    <row r="1212" ht="14.25">
      <c r="A1212" s="20"/>
    </row>
    <row r="1213" ht="14.25">
      <c r="A1213" s="20"/>
    </row>
    <row r="1214" ht="14.25">
      <c r="A1214" s="20"/>
    </row>
    <row r="1215" ht="14.25">
      <c r="A1215" s="20"/>
    </row>
    <row r="1216" ht="14.25">
      <c r="A1216" s="20"/>
    </row>
    <row r="1217" ht="14.25">
      <c r="A1217" s="20"/>
    </row>
    <row r="1218" ht="14.25">
      <c r="A1218" s="20"/>
    </row>
    <row r="1219" ht="14.25">
      <c r="A1219" s="20"/>
    </row>
    <row r="1220" ht="14.25">
      <c r="A1220" s="20"/>
    </row>
    <row r="1221" ht="14.25">
      <c r="A1221" s="20"/>
    </row>
    <row r="1222" ht="14.25">
      <c r="A1222" s="20"/>
    </row>
    <row r="1223" ht="14.25">
      <c r="A1223" s="20"/>
    </row>
    <row r="1224" ht="14.25">
      <c r="A1224" s="20"/>
    </row>
    <row r="1225" ht="14.25">
      <c r="A1225" s="20"/>
    </row>
    <row r="1226" ht="14.25">
      <c r="A1226" s="20"/>
    </row>
    <row r="1227" ht="14.25">
      <c r="A1227" s="20"/>
    </row>
    <row r="1228" ht="14.25">
      <c r="A1228" s="20"/>
    </row>
    <row r="1229" ht="14.25">
      <c r="A1229" s="20"/>
    </row>
    <row r="1230" ht="14.25">
      <c r="A1230" s="20"/>
    </row>
    <row r="1231" ht="14.25">
      <c r="A1231" s="20"/>
    </row>
    <row r="1232" ht="14.25">
      <c r="A1232" s="20"/>
    </row>
    <row r="1233" ht="14.25">
      <c r="A1233" s="20"/>
    </row>
    <row r="1234" ht="14.25">
      <c r="A1234" s="20"/>
    </row>
    <row r="1235" ht="14.25">
      <c r="A1235" s="20"/>
    </row>
    <row r="1236" ht="14.25">
      <c r="A1236" s="20"/>
    </row>
    <row r="1237" ht="14.25">
      <c r="A1237" s="20"/>
    </row>
    <row r="1238" ht="14.25">
      <c r="A1238" s="20"/>
    </row>
    <row r="1239" ht="14.25">
      <c r="A1239" s="20"/>
    </row>
    <row r="1240" ht="14.25">
      <c r="A1240" s="20"/>
    </row>
    <row r="1241" ht="14.25">
      <c r="A1241" s="20"/>
    </row>
    <row r="1242" ht="14.25">
      <c r="A1242" s="20"/>
    </row>
    <row r="1243" ht="14.25">
      <c r="A1243" s="20"/>
    </row>
    <row r="1244" ht="14.25">
      <c r="A1244" s="20"/>
    </row>
    <row r="1245" ht="14.25">
      <c r="A1245" s="20"/>
    </row>
    <row r="1246" ht="14.25">
      <c r="A1246" s="20"/>
    </row>
    <row r="1247" ht="14.25">
      <c r="A1247" s="20"/>
    </row>
    <row r="1248" ht="14.25">
      <c r="A1248" s="20"/>
    </row>
    <row r="1249" ht="14.25">
      <c r="A1249" s="20"/>
    </row>
    <row r="1250" ht="14.25">
      <c r="A1250" s="20"/>
    </row>
    <row r="1251" ht="14.25">
      <c r="A1251" s="20"/>
    </row>
    <row r="1252" ht="14.25">
      <c r="A1252" s="20"/>
    </row>
    <row r="1253" ht="14.25">
      <c r="A1253" s="20"/>
    </row>
    <row r="1254" ht="14.25">
      <c r="A1254" s="20"/>
    </row>
    <row r="1255" ht="14.25">
      <c r="A1255" s="20"/>
    </row>
    <row r="1256" ht="14.25">
      <c r="A1256" s="20"/>
    </row>
    <row r="1257" ht="14.25">
      <c r="A1257" s="20"/>
    </row>
    <row r="1258" ht="14.25">
      <c r="A1258" s="20"/>
    </row>
    <row r="1259" ht="14.25">
      <c r="A1259" s="20"/>
    </row>
    <row r="1260" ht="14.25">
      <c r="A1260" s="20"/>
    </row>
    <row r="1261" ht="14.25">
      <c r="A1261" s="20"/>
    </row>
    <row r="1262" ht="14.25">
      <c r="A1262" s="20"/>
    </row>
    <row r="1263" ht="14.25">
      <c r="A1263" s="20"/>
    </row>
    <row r="1264" ht="14.25">
      <c r="A1264" s="20"/>
    </row>
    <row r="1265" ht="14.25">
      <c r="A1265" s="20"/>
    </row>
    <row r="1266" ht="14.25">
      <c r="A1266" s="20"/>
    </row>
    <row r="1267" ht="14.25">
      <c r="A1267" s="20"/>
    </row>
    <row r="1268" ht="14.25">
      <c r="A1268" s="20"/>
    </row>
    <row r="1269" ht="14.25">
      <c r="A1269" s="20"/>
    </row>
    <row r="1270" ht="14.25">
      <c r="A1270" s="20"/>
    </row>
    <row r="1271" ht="14.25">
      <c r="A1271" s="20"/>
    </row>
    <row r="1272" ht="14.25">
      <c r="A1272" s="20"/>
    </row>
    <row r="1273" ht="14.25">
      <c r="A1273" s="20"/>
    </row>
    <row r="1274" ht="14.25">
      <c r="A1274" s="20"/>
    </row>
    <row r="1275" ht="14.25">
      <c r="A1275" s="20"/>
    </row>
    <row r="1276" ht="14.25">
      <c r="A1276" s="20"/>
    </row>
    <row r="1277" ht="14.25">
      <c r="A1277" s="20"/>
    </row>
    <row r="1278" ht="14.25">
      <c r="A1278" s="20"/>
    </row>
    <row r="1279" ht="14.25">
      <c r="A1279" s="20"/>
    </row>
    <row r="1280" ht="14.25">
      <c r="A1280" s="20"/>
    </row>
    <row r="1281" ht="14.25">
      <c r="A1281" s="20"/>
    </row>
    <row r="1282" ht="14.25">
      <c r="A1282" s="20"/>
    </row>
    <row r="1283" ht="14.25">
      <c r="A1283" s="20"/>
    </row>
    <row r="1284" ht="14.25">
      <c r="A1284" s="20"/>
    </row>
    <row r="1285" ht="14.25">
      <c r="A1285" s="20"/>
    </row>
    <row r="1286" ht="14.25">
      <c r="A1286" s="20"/>
    </row>
    <row r="1287" ht="14.25">
      <c r="A1287" s="20"/>
    </row>
    <row r="1288" ht="14.25">
      <c r="A1288" s="20"/>
    </row>
    <row r="1289" ht="14.25">
      <c r="A1289" s="20"/>
    </row>
    <row r="1290" ht="14.25">
      <c r="A1290" s="20"/>
    </row>
    <row r="1291" ht="14.25">
      <c r="A1291" s="20"/>
    </row>
    <row r="1292" ht="14.25">
      <c r="A1292" s="20"/>
    </row>
    <row r="1293" ht="14.25">
      <c r="A1293" s="20"/>
    </row>
    <row r="1294" ht="14.25">
      <c r="A1294" s="20"/>
    </row>
    <row r="1295" ht="14.25">
      <c r="A1295" s="20"/>
    </row>
    <row r="1296" ht="14.25">
      <c r="A1296" s="20"/>
    </row>
    <row r="1297" ht="14.25">
      <c r="A1297" s="20"/>
    </row>
    <row r="1298" ht="14.25">
      <c r="A1298" s="20"/>
    </row>
    <row r="1299" ht="14.25">
      <c r="A1299" s="20"/>
    </row>
    <row r="1300" ht="14.25">
      <c r="A1300" s="20"/>
    </row>
    <row r="1301" ht="14.25">
      <c r="A1301" s="20"/>
    </row>
    <row r="1302" ht="14.25">
      <c r="A1302" s="20"/>
    </row>
    <row r="1303" ht="14.25">
      <c r="A1303" s="20"/>
    </row>
    <row r="1304" ht="14.25">
      <c r="A1304" s="20"/>
    </row>
    <row r="1305" ht="14.25">
      <c r="A1305" s="20"/>
    </row>
    <row r="1306" ht="14.25">
      <c r="A1306" s="20"/>
    </row>
    <row r="1307" ht="14.25">
      <c r="A1307" s="20"/>
    </row>
    <row r="1308" ht="14.25">
      <c r="A1308" s="20"/>
    </row>
    <row r="1309" ht="14.25">
      <c r="A1309" s="20"/>
    </row>
    <row r="1310" ht="14.25">
      <c r="A1310" s="20"/>
    </row>
    <row r="1311" ht="14.25">
      <c r="A1311" s="20"/>
    </row>
    <row r="1312" ht="14.25">
      <c r="A1312" s="20"/>
    </row>
    <row r="1313" ht="14.25">
      <c r="A1313" s="20"/>
    </row>
    <row r="1314" ht="14.25">
      <c r="A1314" s="20"/>
    </row>
    <row r="1315" ht="14.25">
      <c r="A1315" s="20"/>
    </row>
    <row r="1316" ht="14.25">
      <c r="A1316" s="20"/>
    </row>
    <row r="1317" ht="14.25">
      <c r="A1317" s="20"/>
    </row>
    <row r="1318" ht="14.25">
      <c r="A1318" s="20"/>
    </row>
    <row r="1319" ht="14.25">
      <c r="A1319" s="20"/>
    </row>
    <row r="1320" ht="14.25">
      <c r="A1320" s="20"/>
    </row>
    <row r="1321" ht="14.25">
      <c r="A1321" s="20"/>
    </row>
    <row r="1322" ht="14.25">
      <c r="A1322" s="20"/>
    </row>
    <row r="1323" ht="14.25">
      <c r="A1323" s="20"/>
    </row>
    <row r="1324" ht="14.25">
      <c r="A1324" s="20"/>
    </row>
    <row r="1325" ht="14.25">
      <c r="A1325" s="20"/>
    </row>
    <row r="1326" ht="14.25">
      <c r="A1326" s="20"/>
    </row>
    <row r="1327" ht="14.25">
      <c r="A1327" s="20"/>
    </row>
    <row r="1328" ht="14.25">
      <c r="A1328" s="20"/>
    </row>
    <row r="1329" ht="14.25">
      <c r="A1329" s="20"/>
    </row>
    <row r="1330" ht="14.25">
      <c r="A1330" s="20"/>
    </row>
    <row r="1331" ht="14.25">
      <c r="A1331" s="20"/>
    </row>
    <row r="1332" ht="14.25">
      <c r="A1332" s="20"/>
    </row>
    <row r="1333" ht="14.25">
      <c r="A1333" s="20"/>
    </row>
    <row r="1334" ht="14.25">
      <c r="A1334" s="20"/>
    </row>
    <row r="1335" ht="14.25">
      <c r="A1335" s="20"/>
    </row>
    <row r="1336" ht="14.25">
      <c r="A1336" s="20"/>
    </row>
    <row r="1337" ht="14.25">
      <c r="A1337" s="20"/>
    </row>
    <row r="1338" ht="14.25">
      <c r="A1338" s="20"/>
    </row>
    <row r="1339" ht="14.25">
      <c r="A1339" s="20"/>
    </row>
    <row r="1340" ht="14.25">
      <c r="A1340" s="20"/>
    </row>
    <row r="1341" ht="14.25">
      <c r="A1341" s="20"/>
    </row>
    <row r="1342" ht="14.25">
      <c r="A1342" s="20"/>
    </row>
    <row r="1343" ht="14.25">
      <c r="A1343" s="20"/>
    </row>
    <row r="1344" ht="14.25">
      <c r="A1344" s="20"/>
    </row>
    <row r="1345" ht="14.25">
      <c r="A1345" s="20"/>
    </row>
    <row r="1346" ht="14.25">
      <c r="A1346" s="20"/>
    </row>
    <row r="1347" ht="14.25">
      <c r="A1347" s="20"/>
    </row>
    <row r="1348" ht="14.25">
      <c r="A1348" s="20"/>
    </row>
    <row r="1349" ht="14.25">
      <c r="A1349" s="20"/>
    </row>
    <row r="1350" ht="14.25">
      <c r="A1350" s="20"/>
    </row>
    <row r="1351" ht="14.25">
      <c r="A1351" s="20"/>
    </row>
    <row r="1352" ht="14.25">
      <c r="A1352" s="20"/>
    </row>
    <row r="1353" ht="14.25">
      <c r="A1353" s="20"/>
    </row>
    <row r="1354" ht="14.25">
      <c r="A1354" s="20"/>
    </row>
    <row r="1355" ht="14.25">
      <c r="A1355" s="20"/>
    </row>
    <row r="1356" ht="14.25">
      <c r="A1356" s="20"/>
    </row>
    <row r="1357" ht="14.25">
      <c r="A1357" s="20"/>
    </row>
    <row r="1358" ht="14.25">
      <c r="A1358" s="20"/>
    </row>
    <row r="1359" ht="14.25">
      <c r="A1359" s="20"/>
    </row>
    <row r="1360" ht="14.25">
      <c r="A1360" s="20"/>
    </row>
    <row r="1361" ht="14.25">
      <c r="A1361" s="20"/>
    </row>
    <row r="1362" ht="14.25">
      <c r="A1362" s="20"/>
    </row>
    <row r="1363" ht="14.25">
      <c r="A1363" s="20"/>
    </row>
    <row r="1364" ht="14.25">
      <c r="A1364" s="20"/>
    </row>
    <row r="1365" ht="14.25">
      <c r="A1365" s="20"/>
    </row>
    <row r="1366" ht="14.25">
      <c r="A1366" s="20"/>
    </row>
    <row r="1367" ht="14.25">
      <c r="A1367" s="20"/>
    </row>
    <row r="1368" ht="14.25">
      <c r="A1368" s="20"/>
    </row>
    <row r="1369" ht="14.25">
      <c r="A1369" s="20"/>
    </row>
    <row r="1370" ht="14.25">
      <c r="A1370" s="20"/>
    </row>
    <row r="1371" ht="14.25">
      <c r="A1371" s="20"/>
    </row>
    <row r="1372" ht="14.25">
      <c r="A1372" s="20"/>
    </row>
    <row r="1373" ht="14.25">
      <c r="A1373" s="20"/>
    </row>
    <row r="1374" ht="14.25">
      <c r="A1374" s="20"/>
    </row>
    <row r="1375" ht="14.25">
      <c r="A1375" s="20"/>
    </row>
    <row r="1376" ht="14.25">
      <c r="A1376" s="20"/>
    </row>
    <row r="1377" ht="14.25">
      <c r="A1377" s="20"/>
    </row>
    <row r="1378" ht="14.25">
      <c r="A1378" s="20"/>
    </row>
    <row r="1379" ht="14.25">
      <c r="A1379" s="20"/>
    </row>
    <row r="1380" ht="14.25">
      <c r="A1380" s="20"/>
    </row>
    <row r="1381" ht="14.25">
      <c r="A1381" s="20"/>
    </row>
    <row r="1382" ht="14.25">
      <c r="A1382" s="20"/>
    </row>
    <row r="1383" ht="14.25">
      <c r="A1383" s="20"/>
    </row>
    <row r="1384" ht="14.25">
      <c r="A1384" s="20"/>
    </row>
    <row r="1385" ht="14.25">
      <c r="A1385" s="20"/>
    </row>
    <row r="1386" ht="14.25">
      <c r="A1386" s="20"/>
    </row>
    <row r="1387" ht="14.25">
      <c r="A1387" s="20"/>
    </row>
    <row r="1388" ht="14.25">
      <c r="A1388" s="20"/>
    </row>
    <row r="1389" ht="14.25">
      <c r="A1389" s="20"/>
    </row>
    <row r="1390" ht="14.25">
      <c r="A1390" s="20"/>
    </row>
    <row r="1391" ht="14.25">
      <c r="A1391" s="20"/>
    </row>
    <row r="1392" ht="14.25">
      <c r="A1392" s="20"/>
    </row>
    <row r="1393" ht="14.25">
      <c r="A1393" s="20"/>
    </row>
    <row r="1394" ht="14.25">
      <c r="A1394" s="20"/>
    </row>
    <row r="1395" ht="14.25">
      <c r="A1395" s="20"/>
    </row>
    <row r="1396" ht="14.25">
      <c r="A1396" s="20"/>
    </row>
    <row r="1397" ht="14.25">
      <c r="A1397" s="20"/>
    </row>
    <row r="1398" ht="14.25">
      <c r="A1398" s="20"/>
    </row>
    <row r="1399" ht="14.25">
      <c r="A1399" s="20"/>
    </row>
    <row r="1400" ht="14.25">
      <c r="A1400" s="20"/>
    </row>
    <row r="1401" ht="14.25">
      <c r="A1401" s="20"/>
    </row>
    <row r="1402" ht="14.25">
      <c r="A1402" s="20"/>
    </row>
    <row r="1403" ht="14.25">
      <c r="A1403" s="20"/>
    </row>
    <row r="1404" ht="14.25">
      <c r="A1404" s="20"/>
    </row>
    <row r="1405" ht="14.25">
      <c r="A1405" s="20"/>
    </row>
    <row r="1406" ht="14.25">
      <c r="A1406" s="20"/>
    </row>
    <row r="1407" ht="14.25">
      <c r="A1407" s="20"/>
    </row>
    <row r="1408" ht="14.25">
      <c r="A1408" s="20"/>
    </row>
    <row r="1409" ht="14.25">
      <c r="A1409" s="20"/>
    </row>
    <row r="1410" ht="14.25">
      <c r="A1410" s="20"/>
    </row>
    <row r="1411" ht="14.25">
      <c r="A1411" s="20"/>
    </row>
    <row r="1412" ht="14.25">
      <c r="A1412" s="20"/>
    </row>
    <row r="1413" ht="14.25">
      <c r="A1413" s="20"/>
    </row>
    <row r="1414" ht="14.25">
      <c r="A1414" s="20"/>
    </row>
    <row r="1415" ht="14.25">
      <c r="A1415" s="20"/>
    </row>
    <row r="1416" ht="14.25">
      <c r="A1416" s="20"/>
    </row>
    <row r="1417" ht="14.25">
      <c r="A1417" s="20"/>
    </row>
    <row r="1418" ht="14.25">
      <c r="A1418" s="20"/>
    </row>
    <row r="1419" ht="14.25">
      <c r="A1419" s="20"/>
    </row>
    <row r="1420" ht="14.25">
      <c r="A1420" s="20"/>
    </row>
    <row r="1421" ht="14.25">
      <c r="A1421" s="20"/>
    </row>
    <row r="1422" ht="14.25">
      <c r="A1422" s="20"/>
    </row>
    <row r="1423" ht="14.25">
      <c r="A1423" s="20"/>
    </row>
    <row r="1424" ht="14.25">
      <c r="A1424" s="20"/>
    </row>
    <row r="1425" ht="14.25">
      <c r="A1425" s="20"/>
    </row>
    <row r="1426" ht="14.25">
      <c r="A1426" s="20"/>
    </row>
    <row r="1427" ht="14.25">
      <c r="A1427" s="20"/>
    </row>
    <row r="1428" ht="14.25">
      <c r="A1428" s="20"/>
    </row>
    <row r="1429" ht="14.25">
      <c r="A1429" s="20"/>
    </row>
    <row r="1430" ht="14.25">
      <c r="A1430" s="20"/>
    </row>
    <row r="1431" ht="14.25">
      <c r="A1431" s="20"/>
    </row>
    <row r="1432" ht="14.25">
      <c r="A1432" s="20"/>
    </row>
    <row r="1433" ht="14.25">
      <c r="A1433" s="20"/>
    </row>
    <row r="1434" ht="14.25">
      <c r="A1434" s="20"/>
    </row>
    <row r="1435" ht="14.25">
      <c r="A1435" s="20"/>
    </row>
    <row r="1436" ht="14.25">
      <c r="A1436" s="20"/>
    </row>
    <row r="1437" ht="14.25">
      <c r="A1437" s="20"/>
    </row>
    <row r="1438" ht="14.25">
      <c r="A1438" s="20"/>
    </row>
    <row r="1439" ht="14.25">
      <c r="A1439" s="20"/>
    </row>
    <row r="1440" ht="14.25">
      <c r="A1440" s="20"/>
    </row>
    <row r="1441" ht="14.25">
      <c r="A1441" s="20"/>
    </row>
    <row r="1442" ht="14.25">
      <c r="A1442" s="20"/>
    </row>
    <row r="1443" ht="14.25">
      <c r="A1443" s="20"/>
    </row>
    <row r="1444" ht="14.25">
      <c r="A1444" s="20"/>
    </row>
    <row r="1445" ht="14.25">
      <c r="A1445" s="20"/>
    </row>
    <row r="1446" ht="14.25">
      <c r="A1446" s="20"/>
    </row>
    <row r="1447" ht="14.25">
      <c r="A1447" s="20"/>
    </row>
    <row r="1448" ht="14.25">
      <c r="A1448" s="20"/>
    </row>
    <row r="1449" ht="14.25">
      <c r="A1449" s="20"/>
    </row>
    <row r="1450" ht="14.25">
      <c r="A1450" s="20"/>
    </row>
    <row r="1451" ht="14.25">
      <c r="A1451" s="20"/>
    </row>
    <row r="1452" ht="14.25">
      <c r="A1452" s="20"/>
    </row>
    <row r="1453" ht="14.25">
      <c r="A1453" s="20"/>
    </row>
    <row r="1454" ht="14.25">
      <c r="A1454" s="20"/>
    </row>
    <row r="1455" ht="14.25">
      <c r="A1455" s="20"/>
    </row>
    <row r="1456" ht="14.25">
      <c r="A1456" s="20"/>
    </row>
    <row r="1457" ht="14.25">
      <c r="A1457" s="20"/>
    </row>
    <row r="1458" ht="14.25">
      <c r="A1458" s="20"/>
    </row>
    <row r="1459" ht="14.25">
      <c r="A1459" s="20"/>
    </row>
    <row r="1460" ht="14.25">
      <c r="A1460" s="20"/>
    </row>
    <row r="1461" ht="14.25">
      <c r="A1461" s="20"/>
    </row>
    <row r="1462" ht="14.25">
      <c r="A1462" s="20"/>
    </row>
    <row r="1463" ht="14.25">
      <c r="A1463" s="20"/>
    </row>
    <row r="1464" ht="14.25">
      <c r="A1464" s="20"/>
    </row>
    <row r="1465" ht="14.25">
      <c r="A1465" s="20"/>
    </row>
    <row r="1466" ht="14.25">
      <c r="A1466" s="20"/>
    </row>
    <row r="1467" ht="14.25">
      <c r="A1467" s="20"/>
    </row>
    <row r="1468" ht="14.25">
      <c r="A1468" s="20"/>
    </row>
    <row r="1469" ht="14.25">
      <c r="A1469" s="20"/>
    </row>
    <row r="1470" ht="14.25">
      <c r="A1470" s="20"/>
    </row>
    <row r="1471" ht="14.25">
      <c r="A1471" s="20"/>
    </row>
    <row r="1472" ht="14.25">
      <c r="A1472" s="20"/>
    </row>
    <row r="1473" ht="14.25">
      <c r="A1473" s="20"/>
    </row>
    <row r="1474" ht="14.25">
      <c r="A1474" s="20"/>
    </row>
    <row r="1475" ht="14.25">
      <c r="A1475" s="20"/>
    </row>
    <row r="1476" ht="14.25">
      <c r="A1476" s="20"/>
    </row>
    <row r="1477" ht="14.25">
      <c r="A1477" s="20"/>
    </row>
    <row r="1478" ht="14.25">
      <c r="A1478" s="20"/>
    </row>
    <row r="1479" ht="14.25">
      <c r="A1479" s="20"/>
    </row>
    <row r="1480" ht="14.25">
      <c r="A1480" s="20"/>
    </row>
    <row r="1481" ht="14.25">
      <c r="A1481" s="20"/>
    </row>
    <row r="1482" ht="14.25">
      <c r="A1482" s="20"/>
    </row>
    <row r="1483" ht="14.25">
      <c r="A1483" s="20"/>
    </row>
    <row r="1484" ht="14.25">
      <c r="A1484" s="20"/>
    </row>
    <row r="1485" ht="14.25">
      <c r="A1485" s="20"/>
    </row>
    <row r="1486" ht="14.25">
      <c r="A1486" s="20"/>
    </row>
    <row r="1487" ht="14.25">
      <c r="A1487" s="20"/>
    </row>
    <row r="1488" ht="14.25">
      <c r="A1488" s="20"/>
    </row>
    <row r="1489" ht="14.25">
      <c r="A1489" s="20"/>
    </row>
    <row r="1490" ht="14.25">
      <c r="A1490" s="20"/>
    </row>
    <row r="1491" ht="14.25">
      <c r="A1491" s="20"/>
    </row>
    <row r="1492" ht="14.25">
      <c r="A1492" s="20"/>
    </row>
    <row r="1493" ht="14.25">
      <c r="A1493" s="20"/>
    </row>
    <row r="1494" ht="14.25">
      <c r="A1494" s="20"/>
    </row>
    <row r="1495" ht="14.25">
      <c r="A1495" s="20"/>
    </row>
    <row r="1496" ht="14.25">
      <c r="A1496" s="20"/>
    </row>
    <row r="1497" ht="14.25">
      <c r="A1497" s="20"/>
    </row>
    <row r="1498" ht="14.25">
      <c r="A1498" s="20"/>
    </row>
    <row r="1499" ht="14.25">
      <c r="A1499" s="20"/>
    </row>
    <row r="1500" ht="14.25">
      <c r="A1500" s="20"/>
    </row>
    <row r="1501" ht="14.25">
      <c r="A1501" s="20"/>
    </row>
    <row r="1502" ht="14.25">
      <c r="A1502" s="20"/>
    </row>
    <row r="1503" ht="14.25">
      <c r="A1503" s="20"/>
    </row>
    <row r="1504" ht="14.25">
      <c r="A1504" s="20"/>
    </row>
    <row r="1505" ht="14.25">
      <c r="A1505" s="20"/>
    </row>
    <row r="1506" ht="14.25">
      <c r="A1506" s="20"/>
    </row>
    <row r="1507" ht="14.25">
      <c r="A1507" s="20"/>
    </row>
    <row r="1508" ht="14.25">
      <c r="A1508" s="20"/>
    </row>
    <row r="1509" ht="14.25">
      <c r="A1509" s="20"/>
    </row>
    <row r="1510" ht="14.25">
      <c r="A1510" s="20"/>
    </row>
    <row r="1511" ht="14.25">
      <c r="A1511" s="20"/>
    </row>
    <row r="1512" ht="14.25">
      <c r="A1512" s="20"/>
    </row>
    <row r="1513" ht="14.25">
      <c r="A1513" s="20"/>
    </row>
    <row r="1514" ht="14.25">
      <c r="A1514" s="20"/>
    </row>
    <row r="1515" ht="14.25">
      <c r="A1515" s="20"/>
    </row>
    <row r="1516" ht="14.25">
      <c r="A1516" s="20"/>
    </row>
    <row r="1517" ht="14.25">
      <c r="A1517" s="20"/>
    </row>
    <row r="1518" ht="14.25">
      <c r="A1518" s="20"/>
    </row>
    <row r="1519" ht="14.25">
      <c r="A1519" s="20"/>
    </row>
    <row r="1520" ht="14.25">
      <c r="A1520" s="20"/>
    </row>
    <row r="1521" ht="14.25">
      <c r="A1521" s="20"/>
    </row>
    <row r="1522" ht="14.25">
      <c r="A1522" s="20"/>
    </row>
    <row r="1523" ht="14.25">
      <c r="A1523" s="20"/>
    </row>
    <row r="1524" ht="14.25">
      <c r="A1524" s="20"/>
    </row>
    <row r="1525" ht="14.25">
      <c r="A1525" s="20"/>
    </row>
    <row r="1526" ht="14.25">
      <c r="A1526" s="20"/>
    </row>
    <row r="1527" ht="14.25">
      <c r="A1527" s="20"/>
    </row>
    <row r="1528" ht="14.25">
      <c r="A1528" s="20"/>
    </row>
    <row r="1529" ht="14.25">
      <c r="A1529" s="20"/>
    </row>
    <row r="1530" ht="14.25">
      <c r="A1530" s="20"/>
    </row>
    <row r="1531" ht="14.25">
      <c r="A1531" s="20"/>
    </row>
    <row r="1532" ht="14.25">
      <c r="A1532" s="20"/>
    </row>
    <row r="1533" ht="14.25">
      <c r="A1533" s="20"/>
    </row>
    <row r="1534" ht="14.25">
      <c r="A1534" s="20"/>
    </row>
    <row r="1535" ht="14.25">
      <c r="A1535" s="20"/>
    </row>
    <row r="1536" ht="14.25">
      <c r="A1536" s="20"/>
    </row>
    <row r="1537" ht="14.25">
      <c r="A1537" s="20"/>
    </row>
    <row r="1538" ht="14.25">
      <c r="A1538" s="20"/>
    </row>
    <row r="1539" ht="14.25">
      <c r="A1539" s="20"/>
    </row>
    <row r="1540" ht="14.25">
      <c r="A1540" s="20"/>
    </row>
    <row r="1541" ht="14.25">
      <c r="A1541" s="20"/>
    </row>
    <row r="1542" ht="14.25">
      <c r="A1542" s="20"/>
    </row>
    <row r="1543" ht="14.25">
      <c r="A1543" s="20"/>
    </row>
    <row r="1544" ht="14.25">
      <c r="A1544" s="20"/>
    </row>
    <row r="1545" ht="14.25">
      <c r="A1545" s="20"/>
    </row>
    <row r="1546" ht="14.25">
      <c r="A1546" s="20"/>
    </row>
    <row r="1547" ht="14.25">
      <c r="A1547" s="20"/>
    </row>
    <row r="1548" ht="14.25">
      <c r="A1548" s="20"/>
    </row>
    <row r="1549" ht="14.25">
      <c r="A1549" s="20"/>
    </row>
    <row r="1550" ht="14.25">
      <c r="A1550" s="20"/>
    </row>
    <row r="1551" ht="14.25">
      <c r="A1551" s="20"/>
    </row>
    <row r="1552" ht="14.25">
      <c r="A1552" s="20"/>
    </row>
    <row r="1553" ht="14.25">
      <c r="A1553" s="20"/>
    </row>
    <row r="1554" ht="14.25">
      <c r="A1554" s="20"/>
    </row>
    <row r="1555" ht="14.25">
      <c r="A1555" s="20"/>
    </row>
    <row r="1556" ht="14.25">
      <c r="A1556" s="20"/>
    </row>
    <row r="1557" ht="14.25">
      <c r="A1557" s="20"/>
    </row>
    <row r="1558" ht="14.25">
      <c r="A1558" s="20"/>
    </row>
    <row r="1559" ht="14.25">
      <c r="A1559" s="20"/>
    </row>
    <row r="1560" ht="14.25">
      <c r="A1560" s="20"/>
    </row>
    <row r="1561" ht="14.25">
      <c r="A1561" s="20"/>
    </row>
    <row r="1562" ht="14.25">
      <c r="A1562" s="20"/>
    </row>
    <row r="1563" ht="14.25">
      <c r="A1563" s="20"/>
    </row>
    <row r="1564" ht="14.25">
      <c r="A1564" s="20"/>
    </row>
    <row r="1565" ht="14.25">
      <c r="A1565" s="20"/>
    </row>
    <row r="1566" ht="14.25">
      <c r="A1566" s="20"/>
    </row>
    <row r="1567" ht="14.25">
      <c r="A1567" s="20"/>
    </row>
    <row r="1568" ht="14.25">
      <c r="A1568" s="20"/>
    </row>
    <row r="1569" ht="14.25">
      <c r="A1569" s="20"/>
    </row>
    <row r="1570" ht="14.25">
      <c r="A1570" s="20"/>
    </row>
    <row r="1571" ht="14.25">
      <c r="A1571" s="20"/>
    </row>
    <row r="1572" ht="14.25">
      <c r="A1572" s="20"/>
    </row>
    <row r="1573" ht="14.25">
      <c r="A1573" s="20"/>
    </row>
    <row r="1574" ht="14.25">
      <c r="A1574" s="20"/>
    </row>
    <row r="1575" ht="14.25">
      <c r="A1575" s="20"/>
    </row>
    <row r="1576" ht="14.25">
      <c r="A1576" s="20"/>
    </row>
    <row r="1577" ht="14.25">
      <c r="A1577" s="20"/>
    </row>
    <row r="1578" ht="14.25">
      <c r="A1578" s="20"/>
    </row>
    <row r="1579" ht="14.25">
      <c r="A1579" s="20"/>
    </row>
    <row r="1580" ht="14.25">
      <c r="A1580" s="20"/>
    </row>
    <row r="1581" ht="14.25">
      <c r="A1581" s="20"/>
    </row>
    <row r="1582" ht="14.25">
      <c r="A1582" s="20"/>
    </row>
    <row r="1583" ht="14.25">
      <c r="A1583" s="20"/>
    </row>
    <row r="1584" ht="14.25">
      <c r="A1584" s="20"/>
    </row>
    <row r="1585" ht="14.25">
      <c r="A1585" s="20"/>
    </row>
    <row r="1586" ht="14.25">
      <c r="A1586" s="20"/>
    </row>
    <row r="1587" ht="14.25">
      <c r="A1587" s="20"/>
    </row>
    <row r="1588" ht="14.25">
      <c r="A1588" s="20"/>
    </row>
    <row r="1589" ht="14.25">
      <c r="A1589" s="20"/>
    </row>
    <row r="1590" ht="14.25">
      <c r="A1590" s="20"/>
    </row>
    <row r="1591" ht="14.25">
      <c r="A1591" s="20"/>
    </row>
    <row r="1592" ht="14.25">
      <c r="A1592" s="20"/>
    </row>
    <row r="1593" ht="14.25">
      <c r="A1593" s="20"/>
    </row>
    <row r="1594" ht="14.25">
      <c r="A1594" s="20"/>
    </row>
    <row r="1595" ht="14.25">
      <c r="A1595" s="20"/>
    </row>
    <row r="1596" ht="14.25">
      <c r="A1596" s="20"/>
    </row>
    <row r="1597" ht="14.25">
      <c r="A1597" s="20"/>
    </row>
    <row r="1598" ht="14.25">
      <c r="A1598" s="20"/>
    </row>
    <row r="1599" ht="14.25">
      <c r="A1599" s="20"/>
    </row>
    <row r="1600" ht="14.25">
      <c r="A1600" s="20"/>
    </row>
    <row r="1601" ht="14.25">
      <c r="A1601" s="20"/>
    </row>
    <row r="1602" ht="14.25">
      <c r="A1602" s="20"/>
    </row>
    <row r="1603" ht="14.25">
      <c r="A1603" s="20"/>
    </row>
    <row r="1604" ht="14.25">
      <c r="A1604" s="20"/>
    </row>
    <row r="1605" ht="14.25">
      <c r="A1605" s="20"/>
    </row>
    <row r="1606" ht="14.25">
      <c r="A1606" s="20"/>
    </row>
    <row r="1607" ht="14.25">
      <c r="A1607" s="20"/>
    </row>
    <row r="1608" ht="14.25">
      <c r="A1608" s="20"/>
    </row>
    <row r="1609" ht="14.25">
      <c r="A1609" s="20"/>
    </row>
    <row r="1610" ht="14.25">
      <c r="A1610" s="20"/>
    </row>
    <row r="1611" ht="14.25">
      <c r="A1611" s="20"/>
    </row>
    <row r="1612" ht="14.25">
      <c r="A1612" s="20"/>
    </row>
    <row r="1613" ht="14.25">
      <c r="A1613" s="20"/>
    </row>
    <row r="1614" ht="14.25">
      <c r="A1614" s="20"/>
    </row>
    <row r="1615" ht="14.25">
      <c r="A1615" s="20"/>
    </row>
    <row r="1616" ht="14.25">
      <c r="A1616" s="20"/>
    </row>
    <row r="1617" ht="14.25">
      <c r="A1617" s="20"/>
    </row>
    <row r="1618" ht="14.25">
      <c r="A1618" s="20"/>
    </row>
    <row r="1619" ht="14.25">
      <c r="A1619" s="20"/>
    </row>
    <row r="1620" ht="14.25">
      <c r="A1620" s="20"/>
    </row>
    <row r="1621" ht="14.25">
      <c r="A1621" s="20"/>
    </row>
    <row r="1622" ht="14.25">
      <c r="A1622" s="20"/>
    </row>
    <row r="1623" ht="14.25">
      <c r="A1623" s="20"/>
    </row>
    <row r="1624" ht="14.25">
      <c r="A1624" s="20"/>
    </row>
    <row r="1625" ht="14.25">
      <c r="A1625" s="20"/>
    </row>
    <row r="1626" ht="14.25">
      <c r="A1626" s="20"/>
    </row>
    <row r="1627" ht="14.25">
      <c r="A1627" s="20"/>
    </row>
    <row r="1628" ht="14.25">
      <c r="A1628" s="20"/>
    </row>
    <row r="1629" ht="14.25">
      <c r="A1629" s="20"/>
    </row>
    <row r="1630" ht="14.25">
      <c r="A1630" s="20"/>
    </row>
    <row r="1631" ht="14.25">
      <c r="A1631" s="20"/>
    </row>
    <row r="1632" ht="14.25">
      <c r="A1632" s="20"/>
    </row>
    <row r="1633" ht="14.25">
      <c r="A1633" s="20"/>
    </row>
    <row r="1634" ht="14.25">
      <c r="A1634" s="20"/>
    </row>
    <row r="1635" ht="14.25">
      <c r="A1635" s="20"/>
    </row>
    <row r="1636" ht="14.25">
      <c r="A1636" s="20"/>
    </row>
    <row r="1637" ht="14.25">
      <c r="A1637" s="20"/>
    </row>
    <row r="1638" ht="14.25">
      <c r="A1638" s="20"/>
    </row>
    <row r="1639" ht="14.25">
      <c r="A1639" s="20"/>
    </row>
    <row r="1640" ht="14.25">
      <c r="A1640" s="20"/>
    </row>
    <row r="1641" ht="14.25">
      <c r="A1641" s="20"/>
    </row>
    <row r="1642" ht="14.25">
      <c r="A1642" s="20"/>
    </row>
    <row r="1643" ht="14.25">
      <c r="A1643" s="20"/>
    </row>
    <row r="1644" ht="14.25">
      <c r="A1644" s="20"/>
    </row>
    <row r="1645" ht="14.25">
      <c r="A1645" s="20"/>
    </row>
    <row r="1646" ht="14.25">
      <c r="A1646" s="20"/>
    </row>
    <row r="1647" ht="14.25">
      <c r="A1647" s="20"/>
    </row>
    <row r="1648" ht="14.25">
      <c r="A1648" s="20"/>
    </row>
    <row r="1649" ht="14.25">
      <c r="A1649" s="20"/>
    </row>
    <row r="1650" ht="14.25">
      <c r="A1650" s="20"/>
    </row>
    <row r="1651" ht="14.25">
      <c r="A1651" s="20"/>
    </row>
    <row r="1652" ht="14.25">
      <c r="A1652" s="20"/>
    </row>
    <row r="1653" ht="14.25">
      <c r="A1653" s="20"/>
    </row>
    <row r="1654" ht="14.25">
      <c r="A1654" s="20"/>
    </row>
    <row r="1655" ht="14.25">
      <c r="A1655" s="20"/>
    </row>
    <row r="1656" ht="14.25">
      <c r="A1656" s="20"/>
    </row>
    <row r="1657" ht="14.25">
      <c r="A1657" s="20"/>
    </row>
    <row r="1658" ht="14.25">
      <c r="A1658" s="20"/>
    </row>
    <row r="1659" ht="14.25">
      <c r="A1659" s="20"/>
    </row>
    <row r="1660" ht="14.25">
      <c r="A1660" s="20"/>
    </row>
    <row r="1661" ht="14.25">
      <c r="A1661" s="20"/>
    </row>
    <row r="1662" ht="14.25">
      <c r="A1662" s="20"/>
    </row>
    <row r="1663" ht="14.25">
      <c r="A1663" s="20"/>
    </row>
    <row r="1664" ht="14.25">
      <c r="A1664" s="20"/>
    </row>
    <row r="1665" ht="14.25">
      <c r="A1665" s="20"/>
    </row>
    <row r="1666" ht="14.25">
      <c r="A1666" s="20"/>
    </row>
    <row r="1667" ht="14.25">
      <c r="A1667" s="20"/>
    </row>
    <row r="1668" ht="14.25">
      <c r="A1668" s="20"/>
    </row>
    <row r="1669" ht="14.25">
      <c r="A1669" s="20"/>
    </row>
    <row r="1670" ht="14.25">
      <c r="A1670" s="20"/>
    </row>
    <row r="1671" ht="14.25">
      <c r="A1671" s="20"/>
    </row>
    <row r="1672" ht="14.25">
      <c r="A1672" s="20"/>
    </row>
    <row r="1673" ht="14.25">
      <c r="A1673" s="20"/>
    </row>
    <row r="1674" ht="14.25">
      <c r="A1674" s="20"/>
    </row>
    <row r="1675" ht="14.25">
      <c r="A1675" s="20"/>
    </row>
    <row r="1676" ht="14.25">
      <c r="A1676" s="20"/>
    </row>
    <row r="1677" ht="14.25">
      <c r="A1677" s="20"/>
    </row>
    <row r="1678" ht="14.25">
      <c r="A1678" s="20"/>
    </row>
    <row r="1679" ht="14.25">
      <c r="A1679" s="20"/>
    </row>
    <row r="1680" ht="14.25">
      <c r="A1680" s="20"/>
    </row>
    <row r="1681" ht="14.25">
      <c r="A1681" s="20"/>
    </row>
    <row r="1682" ht="14.25">
      <c r="A1682" s="20"/>
    </row>
    <row r="1683" ht="14.25">
      <c r="A1683" s="20"/>
    </row>
    <row r="1684" ht="14.25">
      <c r="A1684" s="20"/>
    </row>
    <row r="1685" ht="14.25">
      <c r="A1685" s="20"/>
    </row>
    <row r="1686" ht="14.25">
      <c r="A1686" s="20"/>
    </row>
    <row r="1687" ht="14.25">
      <c r="A1687" s="20"/>
    </row>
    <row r="1688" ht="14.25">
      <c r="A1688" s="20"/>
    </row>
    <row r="1689" ht="14.25">
      <c r="A1689" s="20"/>
    </row>
    <row r="1690" ht="14.25">
      <c r="A1690" s="20"/>
    </row>
    <row r="1691" ht="14.25">
      <c r="A1691" s="20"/>
    </row>
    <row r="1692" ht="14.25">
      <c r="A1692" s="20"/>
    </row>
    <row r="1693" ht="14.25">
      <c r="A1693" s="20"/>
    </row>
    <row r="1694" ht="14.25">
      <c r="A1694" s="20"/>
    </row>
    <row r="1695" ht="14.25">
      <c r="A1695" s="20"/>
    </row>
    <row r="1696" ht="14.25">
      <c r="A1696" s="20"/>
    </row>
    <row r="1697" ht="14.25">
      <c r="A1697" s="20"/>
    </row>
    <row r="1698" ht="14.25">
      <c r="A1698" s="20"/>
    </row>
    <row r="1699" ht="14.25">
      <c r="A1699" s="20"/>
    </row>
    <row r="1700" ht="14.25">
      <c r="A1700" s="20"/>
    </row>
    <row r="1701" ht="14.25">
      <c r="A1701" s="20"/>
    </row>
    <row r="1702" ht="14.25">
      <c r="A1702" s="20"/>
    </row>
    <row r="1703" ht="14.25">
      <c r="A1703" s="20"/>
    </row>
    <row r="1704" ht="14.25">
      <c r="A1704" s="20"/>
    </row>
    <row r="1705" ht="14.25">
      <c r="A1705" s="20"/>
    </row>
    <row r="1706" ht="14.25">
      <c r="A1706" s="20"/>
    </row>
    <row r="1707" ht="14.25">
      <c r="A1707" s="20"/>
    </row>
    <row r="1708" ht="14.25">
      <c r="A1708" s="20"/>
    </row>
    <row r="1709" ht="14.25">
      <c r="A1709" s="20"/>
    </row>
    <row r="1710" ht="14.25">
      <c r="A1710" s="20"/>
    </row>
    <row r="1711" ht="14.25">
      <c r="A1711" s="20"/>
    </row>
    <row r="1712" ht="14.25">
      <c r="A1712" s="20"/>
    </row>
    <row r="1713" ht="14.25">
      <c r="A1713" s="20"/>
    </row>
    <row r="1714" ht="14.25">
      <c r="A1714" s="20"/>
    </row>
    <row r="1715" ht="14.25">
      <c r="A1715" s="20"/>
    </row>
    <row r="1716" ht="14.25">
      <c r="A1716" s="20"/>
    </row>
    <row r="1717" ht="14.25">
      <c r="A1717" s="20"/>
    </row>
    <row r="1718" ht="14.25">
      <c r="A1718" s="20"/>
    </row>
    <row r="1719" ht="14.25">
      <c r="A1719" s="20"/>
    </row>
    <row r="1720" ht="14.25">
      <c r="A1720" s="20"/>
    </row>
    <row r="1721" ht="14.25">
      <c r="A1721" s="20"/>
    </row>
    <row r="1722" ht="14.25">
      <c r="A1722" s="20"/>
    </row>
    <row r="1723" ht="14.25">
      <c r="A1723" s="20"/>
    </row>
    <row r="1724" ht="14.25">
      <c r="A1724" s="20"/>
    </row>
    <row r="1725" ht="14.25">
      <c r="A1725" s="20"/>
    </row>
    <row r="1726" ht="14.25">
      <c r="A1726" s="20"/>
    </row>
    <row r="1727" ht="14.25">
      <c r="A1727" s="20"/>
    </row>
    <row r="1728" ht="14.25">
      <c r="A1728" s="20"/>
    </row>
    <row r="1729" ht="14.25">
      <c r="A1729" s="20"/>
    </row>
    <row r="1730" ht="14.25">
      <c r="A1730" s="20"/>
    </row>
    <row r="1731" ht="14.25">
      <c r="A1731" s="20"/>
    </row>
    <row r="1732" ht="14.25">
      <c r="A1732" s="20"/>
    </row>
    <row r="1733" ht="14.25">
      <c r="A1733" s="20"/>
    </row>
    <row r="1734" ht="14.25">
      <c r="A1734" s="20"/>
    </row>
    <row r="1735" ht="14.25">
      <c r="A1735" s="20"/>
    </row>
    <row r="1736" ht="14.25">
      <c r="A1736" s="20"/>
    </row>
    <row r="1737" ht="14.25">
      <c r="A1737" s="20"/>
    </row>
    <row r="1738" ht="14.25">
      <c r="A1738" s="20"/>
    </row>
    <row r="1739" ht="14.25">
      <c r="A1739" s="20"/>
    </row>
    <row r="1740" ht="14.25">
      <c r="A1740" s="20"/>
    </row>
    <row r="1741" ht="14.25">
      <c r="A1741" s="20"/>
    </row>
    <row r="1742" ht="14.25">
      <c r="A1742" s="20"/>
    </row>
    <row r="1743" ht="14.25">
      <c r="A1743" s="20"/>
    </row>
    <row r="1744" ht="14.25">
      <c r="A1744" s="20"/>
    </row>
    <row r="1745" ht="14.25">
      <c r="A1745" s="20"/>
    </row>
    <row r="1746" ht="14.25">
      <c r="A1746" s="20"/>
    </row>
    <row r="1747" ht="14.25">
      <c r="A1747" s="20"/>
    </row>
    <row r="1748" ht="14.25">
      <c r="A1748" s="20"/>
    </row>
    <row r="1749" ht="14.25">
      <c r="A1749" s="20"/>
    </row>
    <row r="1750" ht="14.25">
      <c r="A1750" s="20"/>
    </row>
    <row r="1751" ht="14.25">
      <c r="A1751" s="20"/>
    </row>
    <row r="1752" ht="14.25">
      <c r="A1752" s="20"/>
    </row>
    <row r="1753" ht="14.25">
      <c r="A1753" s="20"/>
    </row>
    <row r="1754" ht="14.25">
      <c r="A1754" s="20"/>
    </row>
    <row r="1755" ht="14.25">
      <c r="A1755" s="20"/>
    </row>
    <row r="1756" ht="14.25">
      <c r="A1756" s="20"/>
    </row>
    <row r="1757" ht="14.25">
      <c r="A1757" s="20"/>
    </row>
    <row r="1758" ht="14.25">
      <c r="A1758" s="20"/>
    </row>
    <row r="1759" ht="14.25">
      <c r="A1759" s="20"/>
    </row>
    <row r="1760" ht="14.25">
      <c r="A1760" s="20"/>
    </row>
    <row r="1761" ht="14.25">
      <c r="A1761" s="20"/>
    </row>
    <row r="1762" ht="14.25">
      <c r="A1762" s="20"/>
    </row>
    <row r="1763" ht="14.25">
      <c r="A1763" s="20"/>
    </row>
    <row r="1764" ht="14.25">
      <c r="A1764" s="20"/>
    </row>
    <row r="1765" ht="14.25">
      <c r="A1765" s="20"/>
    </row>
    <row r="1766" ht="14.25">
      <c r="A1766" s="20"/>
    </row>
    <row r="1767" ht="14.25">
      <c r="A1767" s="20"/>
    </row>
    <row r="1768" ht="14.25">
      <c r="A1768" s="20"/>
    </row>
    <row r="1769" ht="14.25">
      <c r="A1769" s="20"/>
    </row>
    <row r="1770" ht="14.25">
      <c r="A1770" s="20"/>
    </row>
    <row r="1771" ht="14.25">
      <c r="A1771" s="20"/>
    </row>
    <row r="1772" ht="14.25">
      <c r="A1772" s="20"/>
    </row>
    <row r="1773" ht="14.25">
      <c r="A1773" s="20"/>
    </row>
    <row r="1774" ht="14.25">
      <c r="A1774" s="20"/>
    </row>
    <row r="1775" ht="14.25">
      <c r="A1775" s="20"/>
    </row>
    <row r="1776" ht="14.25">
      <c r="A1776" s="20"/>
    </row>
    <row r="1777" ht="14.25">
      <c r="A1777" s="20"/>
    </row>
    <row r="1778" ht="14.25">
      <c r="A1778" s="20"/>
    </row>
    <row r="1779" ht="14.25">
      <c r="A1779" s="20"/>
    </row>
    <row r="1780" ht="14.25">
      <c r="A1780" s="20"/>
    </row>
    <row r="1781" ht="14.25">
      <c r="A1781" s="20"/>
    </row>
    <row r="1782" ht="14.25">
      <c r="A1782" s="20"/>
    </row>
    <row r="1783" ht="14.25">
      <c r="A1783" s="20"/>
    </row>
    <row r="1784" ht="14.25">
      <c r="A1784" s="20"/>
    </row>
    <row r="1785" ht="14.25">
      <c r="A1785" s="20"/>
    </row>
    <row r="1786" ht="14.25">
      <c r="A1786" s="20"/>
    </row>
    <row r="1787" ht="14.25">
      <c r="A1787" s="20"/>
    </row>
    <row r="1788" ht="14.25">
      <c r="A1788" s="20"/>
    </row>
    <row r="1789" ht="14.25">
      <c r="A1789" s="20"/>
    </row>
    <row r="1790" ht="14.25">
      <c r="A1790" s="20"/>
    </row>
    <row r="1791" ht="14.25">
      <c r="A1791" s="20"/>
    </row>
    <row r="1792" ht="14.25">
      <c r="A1792" s="20"/>
    </row>
    <row r="1793" ht="14.25">
      <c r="A1793" s="20"/>
    </row>
    <row r="1794" ht="14.25">
      <c r="A1794" s="20"/>
    </row>
    <row r="1795" ht="14.25">
      <c r="A1795" s="20"/>
    </row>
    <row r="1796" ht="14.25">
      <c r="A1796" s="20"/>
    </row>
    <row r="1797" ht="14.25">
      <c r="A1797" s="20"/>
    </row>
    <row r="1798" ht="14.25">
      <c r="A1798" s="20"/>
    </row>
    <row r="1799" ht="14.25">
      <c r="A1799" s="20"/>
    </row>
    <row r="1800" ht="14.25">
      <c r="A1800" s="20"/>
    </row>
    <row r="1801" ht="14.25">
      <c r="A1801" s="20"/>
    </row>
    <row r="1802" ht="14.25">
      <c r="A1802" s="20"/>
    </row>
    <row r="1803" ht="14.25">
      <c r="A1803" s="20"/>
    </row>
    <row r="1804" ht="14.25">
      <c r="A1804" s="20"/>
    </row>
    <row r="1805" ht="14.25">
      <c r="A1805" s="20"/>
    </row>
    <row r="1806" ht="14.25">
      <c r="A1806" s="20"/>
    </row>
    <row r="1807" ht="14.25">
      <c r="A1807" s="20"/>
    </row>
    <row r="1808" ht="14.25">
      <c r="A1808" s="20"/>
    </row>
    <row r="1809" ht="14.25">
      <c r="A1809" s="20"/>
    </row>
    <row r="1810" ht="14.25">
      <c r="A1810" s="20"/>
    </row>
    <row r="1811" ht="14.25">
      <c r="A1811" s="20"/>
    </row>
    <row r="1812" ht="14.25">
      <c r="A1812" s="20"/>
    </row>
    <row r="1813" ht="14.25">
      <c r="A1813" s="20"/>
    </row>
    <row r="1814" ht="14.25">
      <c r="A1814" s="20"/>
    </row>
    <row r="1815" ht="14.25">
      <c r="A1815" s="20"/>
    </row>
    <row r="1816" ht="14.25">
      <c r="A1816" s="20"/>
    </row>
    <row r="1817" ht="14.25">
      <c r="A1817" s="20"/>
    </row>
    <row r="1818" ht="14.25">
      <c r="A1818" s="20"/>
    </row>
    <row r="1819" ht="14.25">
      <c r="A1819" s="20"/>
    </row>
    <row r="1820" ht="14.25">
      <c r="A1820" s="20"/>
    </row>
    <row r="1821" ht="14.25">
      <c r="A1821" s="20"/>
    </row>
    <row r="1822" ht="14.25">
      <c r="A1822" s="20"/>
    </row>
    <row r="1823" ht="14.25">
      <c r="A1823" s="20"/>
    </row>
    <row r="1824" ht="14.25">
      <c r="A1824" s="20"/>
    </row>
    <row r="1825" ht="14.25">
      <c r="A1825" s="20"/>
    </row>
    <row r="1826" ht="14.25">
      <c r="A1826" s="20"/>
    </row>
    <row r="1827" ht="14.25">
      <c r="A1827" s="20"/>
    </row>
    <row r="1828" ht="14.25">
      <c r="A1828" s="20"/>
    </row>
    <row r="1829" ht="14.25">
      <c r="A1829" s="20"/>
    </row>
    <row r="1830" ht="14.25">
      <c r="A1830" s="20"/>
    </row>
    <row r="1831" ht="14.25">
      <c r="A1831" s="20"/>
    </row>
    <row r="1832" ht="14.25">
      <c r="A1832" s="20"/>
    </row>
    <row r="1833" ht="14.25">
      <c r="A1833" s="20"/>
    </row>
    <row r="1834" ht="14.25">
      <c r="A1834" s="20"/>
    </row>
    <row r="1835" ht="14.25">
      <c r="A1835" s="20"/>
    </row>
    <row r="1836" ht="14.25">
      <c r="A1836" s="20"/>
    </row>
    <row r="1837" ht="14.25">
      <c r="A1837" s="20"/>
    </row>
    <row r="1838" ht="14.25">
      <c r="A1838" s="20"/>
    </row>
    <row r="1839" ht="14.25">
      <c r="A1839" s="20"/>
    </row>
    <row r="1840" ht="14.25">
      <c r="A1840" s="20"/>
    </row>
    <row r="1841" ht="14.25">
      <c r="A1841" s="20"/>
    </row>
    <row r="1842" ht="14.25">
      <c r="A1842" s="20"/>
    </row>
    <row r="1843" ht="14.25">
      <c r="A1843" s="20"/>
    </row>
    <row r="1844" ht="14.25">
      <c r="A1844" s="20"/>
    </row>
    <row r="1845" ht="14.25">
      <c r="A1845" s="20"/>
    </row>
    <row r="1846" ht="14.25">
      <c r="A1846" s="20"/>
    </row>
    <row r="1847" ht="14.25">
      <c r="A1847" s="20"/>
    </row>
    <row r="1848" ht="14.25">
      <c r="A1848" s="20"/>
    </row>
    <row r="1849" ht="14.25">
      <c r="A1849" s="20"/>
    </row>
    <row r="1850" ht="14.25">
      <c r="A1850" s="20"/>
    </row>
    <row r="1851" ht="14.25">
      <c r="A1851" s="20"/>
    </row>
    <row r="1852" ht="14.25">
      <c r="A1852" s="20"/>
    </row>
    <row r="1853" ht="14.25">
      <c r="A1853" s="20"/>
    </row>
    <row r="1854" ht="14.25">
      <c r="A1854" s="20"/>
    </row>
    <row r="1855" ht="14.25">
      <c r="A1855" s="20"/>
    </row>
    <row r="1856" ht="14.25">
      <c r="A1856" s="20"/>
    </row>
    <row r="1857" ht="14.25">
      <c r="A1857" s="20"/>
    </row>
    <row r="1858" ht="14.25">
      <c r="A1858" s="20"/>
    </row>
    <row r="1859" ht="14.25">
      <c r="A1859" s="20"/>
    </row>
    <row r="1860" ht="14.25">
      <c r="A1860" s="20"/>
    </row>
    <row r="1861" ht="14.25">
      <c r="A1861" s="20"/>
    </row>
    <row r="1862" ht="14.25">
      <c r="A1862" s="20"/>
    </row>
    <row r="1863" ht="14.25">
      <c r="A1863" s="20"/>
    </row>
    <row r="1864" ht="14.25">
      <c r="A1864" s="20"/>
    </row>
    <row r="1865" ht="14.25">
      <c r="A1865" s="20"/>
    </row>
    <row r="1866" ht="14.25">
      <c r="A1866" s="20"/>
    </row>
    <row r="1867" ht="14.25">
      <c r="A1867" s="20"/>
    </row>
    <row r="1868" ht="14.25">
      <c r="A1868" s="20"/>
    </row>
    <row r="1869" ht="14.25">
      <c r="A1869" s="20"/>
    </row>
    <row r="1870" ht="14.25">
      <c r="A1870" s="20"/>
    </row>
    <row r="1871" ht="14.25">
      <c r="A1871" s="20"/>
    </row>
    <row r="1872" ht="14.25">
      <c r="A1872" s="20"/>
    </row>
    <row r="1873" ht="14.25">
      <c r="A1873" s="20"/>
    </row>
    <row r="1874" ht="14.25">
      <c r="A1874" s="20"/>
    </row>
    <row r="1875" ht="14.25">
      <c r="A1875" s="20"/>
    </row>
    <row r="1876" ht="14.25">
      <c r="A1876" s="20"/>
    </row>
    <row r="1877" ht="14.25">
      <c r="A1877" s="20"/>
    </row>
    <row r="1878" ht="14.25">
      <c r="A1878" s="20"/>
    </row>
    <row r="1879" ht="14.25">
      <c r="A1879" s="20"/>
    </row>
    <row r="1880" ht="14.25">
      <c r="A1880" s="20"/>
    </row>
    <row r="1881" ht="14.25">
      <c r="A1881" s="20"/>
    </row>
    <row r="1882" ht="14.25">
      <c r="A1882" s="20"/>
    </row>
    <row r="1883" ht="14.25">
      <c r="A1883" s="20"/>
    </row>
    <row r="1884" ht="14.25">
      <c r="A1884" s="20"/>
    </row>
    <row r="1885" ht="14.25">
      <c r="A1885" s="20"/>
    </row>
    <row r="1886" ht="14.25">
      <c r="A1886" s="20"/>
    </row>
    <row r="1887" ht="14.25">
      <c r="A1887" s="20"/>
    </row>
    <row r="1888" ht="14.25">
      <c r="A1888" s="20"/>
    </row>
    <row r="1889" ht="14.25">
      <c r="A1889" s="20"/>
    </row>
    <row r="1890" ht="14.25">
      <c r="A1890" s="20"/>
    </row>
    <row r="1891" ht="14.25">
      <c r="A1891" s="20"/>
    </row>
    <row r="1892" ht="14.25">
      <c r="A1892" s="20"/>
    </row>
    <row r="1893" ht="14.25">
      <c r="A1893" s="20"/>
    </row>
    <row r="1894" ht="14.25">
      <c r="A1894" s="20"/>
    </row>
    <row r="1895" ht="14.25">
      <c r="A1895" s="20"/>
    </row>
    <row r="1896" ht="14.25">
      <c r="A1896" s="20"/>
    </row>
    <row r="1897" ht="14.25">
      <c r="A1897" s="20"/>
    </row>
    <row r="1898" ht="14.25">
      <c r="A1898" s="20"/>
    </row>
    <row r="1899" ht="14.25">
      <c r="A1899" s="20"/>
    </row>
    <row r="1900" ht="14.25">
      <c r="A1900" s="20"/>
    </row>
    <row r="1901" ht="14.25">
      <c r="A1901" s="20"/>
    </row>
    <row r="1902" ht="14.25">
      <c r="A1902" s="20"/>
    </row>
    <row r="1903" ht="14.25">
      <c r="A1903" s="20"/>
    </row>
    <row r="1904" ht="14.25">
      <c r="A1904" s="20"/>
    </row>
    <row r="1905" ht="14.25">
      <c r="A1905" s="20"/>
    </row>
    <row r="1906" ht="14.25">
      <c r="A1906" s="20"/>
    </row>
    <row r="1907" ht="14.25">
      <c r="A1907" s="20"/>
    </row>
    <row r="1908" ht="14.25">
      <c r="A1908" s="20"/>
    </row>
    <row r="1909" ht="14.25">
      <c r="A1909" s="20"/>
    </row>
    <row r="1910" ht="14.25">
      <c r="A1910" s="20"/>
    </row>
    <row r="1911" ht="14.25">
      <c r="A1911" s="20"/>
    </row>
    <row r="1912" ht="14.25">
      <c r="A1912" s="20"/>
    </row>
    <row r="1913" ht="14.25">
      <c r="A1913" s="20"/>
    </row>
    <row r="1914" ht="14.25">
      <c r="A1914" s="20"/>
    </row>
    <row r="1915" ht="14.25">
      <c r="A1915" s="20"/>
    </row>
    <row r="1916" ht="14.25">
      <c r="A1916" s="20"/>
    </row>
    <row r="1917" ht="14.25">
      <c r="A1917" s="20"/>
    </row>
    <row r="1918" ht="14.25">
      <c r="A1918" s="20"/>
    </row>
    <row r="1919" ht="14.25">
      <c r="A1919" s="20"/>
    </row>
    <row r="1920" ht="14.25">
      <c r="A1920" s="20"/>
    </row>
    <row r="1921" ht="14.25">
      <c r="A1921" s="20"/>
    </row>
    <row r="1922" ht="14.25">
      <c r="A1922" s="20"/>
    </row>
    <row r="1923" ht="14.25">
      <c r="A1923" s="20"/>
    </row>
    <row r="1924" ht="14.25">
      <c r="A1924" s="20"/>
    </row>
    <row r="1925" ht="14.25">
      <c r="A1925" s="20"/>
    </row>
    <row r="1926" ht="14.25">
      <c r="A1926" s="20"/>
    </row>
    <row r="1927" ht="14.25">
      <c r="A1927" s="20"/>
    </row>
    <row r="1928" ht="14.25">
      <c r="A1928" s="20"/>
    </row>
    <row r="1929" ht="14.25">
      <c r="A1929" s="20"/>
    </row>
    <row r="1930" ht="14.25">
      <c r="A1930" s="20"/>
    </row>
    <row r="1931" ht="14.25">
      <c r="A1931" s="20"/>
    </row>
    <row r="1932" ht="14.25">
      <c r="A1932" s="20"/>
    </row>
    <row r="1933" ht="14.25">
      <c r="A1933" s="20"/>
    </row>
    <row r="1934" ht="14.25">
      <c r="A1934" s="20"/>
    </row>
    <row r="1935" ht="14.25">
      <c r="A1935" s="20"/>
    </row>
    <row r="1936" ht="14.25">
      <c r="A1936" s="20"/>
    </row>
    <row r="1937" ht="14.25">
      <c r="A1937" s="20"/>
    </row>
    <row r="1938" ht="14.25">
      <c r="A1938" s="20"/>
    </row>
    <row r="1939" ht="14.25">
      <c r="A1939" s="20"/>
    </row>
    <row r="1940" ht="14.25">
      <c r="A1940" s="20"/>
    </row>
    <row r="1941" ht="14.25">
      <c r="A1941" s="20"/>
    </row>
    <row r="1942" ht="14.25">
      <c r="A1942" s="20"/>
    </row>
    <row r="1943" ht="14.25">
      <c r="A1943" s="20"/>
    </row>
    <row r="1944" ht="14.25">
      <c r="A1944" s="20"/>
    </row>
    <row r="1945" ht="14.25">
      <c r="A1945" s="20"/>
    </row>
    <row r="1946" ht="14.25">
      <c r="A1946" s="20"/>
    </row>
    <row r="1947" ht="14.25">
      <c r="A1947" s="20"/>
    </row>
    <row r="1948" ht="14.25">
      <c r="A1948" s="20"/>
    </row>
    <row r="1949" ht="14.25">
      <c r="A1949" s="20"/>
    </row>
    <row r="1950" ht="14.25">
      <c r="A1950" s="20"/>
    </row>
    <row r="1951" ht="14.25">
      <c r="A1951" s="20"/>
    </row>
    <row r="1952" ht="14.25">
      <c r="A1952" s="20"/>
    </row>
    <row r="1953" ht="14.25">
      <c r="A1953" s="20"/>
    </row>
    <row r="1954" ht="14.25">
      <c r="A1954" s="20"/>
    </row>
    <row r="1955" ht="14.25">
      <c r="A1955" s="20"/>
    </row>
    <row r="1956" ht="14.25">
      <c r="A1956" s="20"/>
    </row>
    <row r="1957" ht="14.25">
      <c r="A1957" s="20"/>
    </row>
    <row r="1958" ht="14.25">
      <c r="A1958" s="20"/>
    </row>
    <row r="1959" ht="14.25">
      <c r="A1959" s="20"/>
    </row>
    <row r="1960" ht="14.25">
      <c r="A1960" s="20"/>
    </row>
    <row r="1961" ht="14.25">
      <c r="A1961" s="20"/>
    </row>
    <row r="1962" ht="14.25">
      <c r="A1962" s="20"/>
    </row>
    <row r="1963" ht="14.25">
      <c r="A1963" s="20"/>
    </row>
    <row r="1964" ht="14.25">
      <c r="A1964" s="20"/>
    </row>
    <row r="1965" ht="14.25">
      <c r="A1965" s="20"/>
    </row>
    <row r="1966" ht="14.25">
      <c r="A1966" s="20"/>
    </row>
    <row r="1967" ht="14.25">
      <c r="A1967" s="20"/>
    </row>
    <row r="1968" ht="14.25">
      <c r="A1968" s="20"/>
    </row>
    <row r="1969" ht="14.25">
      <c r="A1969" s="20"/>
    </row>
    <row r="1970" ht="14.25">
      <c r="A1970" s="20"/>
    </row>
    <row r="1971" ht="14.25">
      <c r="A1971" s="20"/>
    </row>
    <row r="1972" ht="14.25">
      <c r="A1972" s="20"/>
    </row>
    <row r="1973" ht="14.25">
      <c r="A1973" s="20"/>
    </row>
    <row r="1974" ht="14.25">
      <c r="A1974" s="20"/>
    </row>
    <row r="1975" ht="14.25">
      <c r="A1975" s="20"/>
    </row>
    <row r="1976" ht="14.25">
      <c r="A1976" s="20"/>
    </row>
    <row r="1977" ht="14.25">
      <c r="A1977" s="20"/>
    </row>
    <row r="1978" ht="14.25">
      <c r="A1978" s="20"/>
    </row>
    <row r="1979" ht="14.25">
      <c r="A1979" s="20"/>
    </row>
    <row r="1980" ht="14.25">
      <c r="A1980" s="20"/>
    </row>
    <row r="1981" ht="14.25">
      <c r="A1981" s="20"/>
    </row>
    <row r="1982" ht="14.25">
      <c r="A1982" s="20"/>
    </row>
    <row r="1983" ht="14.25">
      <c r="A1983" s="20"/>
    </row>
    <row r="1984" ht="14.25">
      <c r="A1984" s="20"/>
    </row>
    <row r="1985" ht="14.25">
      <c r="A1985" s="20"/>
    </row>
    <row r="1986" ht="14.25">
      <c r="A1986" s="20"/>
    </row>
    <row r="1987" ht="14.25">
      <c r="A1987" s="20"/>
    </row>
    <row r="1988" ht="14.25">
      <c r="A1988" s="20"/>
    </row>
    <row r="1989" ht="14.25">
      <c r="A1989" s="20"/>
    </row>
    <row r="1990" ht="14.25">
      <c r="A1990" s="20"/>
    </row>
    <row r="1991" ht="14.25">
      <c r="A1991" s="20"/>
    </row>
    <row r="1992" ht="14.25">
      <c r="A1992" s="20"/>
    </row>
    <row r="1993" ht="14.25">
      <c r="A1993" s="20"/>
    </row>
    <row r="1994" ht="14.25">
      <c r="A1994" s="20"/>
    </row>
    <row r="1995" ht="14.25">
      <c r="A1995" s="20"/>
    </row>
    <row r="1996" ht="14.25">
      <c r="A1996" s="20"/>
    </row>
    <row r="1997" ht="14.25">
      <c r="A1997" s="20"/>
    </row>
    <row r="1998" ht="14.25">
      <c r="A1998" s="20"/>
    </row>
    <row r="1999" ht="14.25">
      <c r="A1999" s="20"/>
    </row>
    <row r="2000" ht="14.25">
      <c r="A2000" s="20"/>
    </row>
    <row r="2001" ht="14.25">
      <c r="A2001" s="20"/>
    </row>
    <row r="2002" ht="14.25">
      <c r="A2002" s="20"/>
    </row>
    <row r="2003" ht="14.25">
      <c r="A2003" s="20"/>
    </row>
    <row r="2004" ht="14.25">
      <c r="A2004" s="20"/>
    </row>
    <row r="2005" ht="14.25">
      <c r="A2005" s="20"/>
    </row>
    <row r="2006" ht="14.25">
      <c r="A2006" s="20"/>
    </row>
    <row r="2007" ht="14.25">
      <c r="A2007" s="20"/>
    </row>
    <row r="2008" ht="14.25">
      <c r="A2008" s="20"/>
    </row>
    <row r="2009" ht="14.25">
      <c r="A2009" s="20"/>
    </row>
    <row r="2010" ht="14.25">
      <c r="A2010" s="20"/>
    </row>
    <row r="2011" ht="14.25">
      <c r="A2011" s="20"/>
    </row>
    <row r="2012" ht="14.25">
      <c r="A2012" s="20"/>
    </row>
    <row r="2013" ht="14.25">
      <c r="A2013" s="20"/>
    </row>
    <row r="2014" ht="14.25">
      <c r="A2014" s="20"/>
    </row>
    <row r="2015" ht="14.25">
      <c r="A2015" s="20"/>
    </row>
    <row r="2016" ht="14.25">
      <c r="A2016" s="20"/>
    </row>
    <row r="2017" ht="14.25">
      <c r="A2017" s="20"/>
    </row>
    <row r="2018" ht="14.25">
      <c r="A2018" s="20"/>
    </row>
    <row r="2019" ht="14.25">
      <c r="A2019" s="20"/>
    </row>
    <row r="2020" ht="14.25">
      <c r="A2020" s="20"/>
    </row>
    <row r="2021" ht="14.25">
      <c r="A2021" s="20"/>
    </row>
    <row r="2022" ht="14.25">
      <c r="A2022" s="20"/>
    </row>
    <row r="2023" ht="14.25">
      <c r="A2023" s="20"/>
    </row>
    <row r="2024" ht="14.25">
      <c r="A2024" s="20"/>
    </row>
    <row r="2025" ht="14.25">
      <c r="A2025" s="20"/>
    </row>
    <row r="2026" ht="14.25">
      <c r="A2026" s="20"/>
    </row>
    <row r="2027" ht="14.25">
      <c r="A2027" s="20"/>
    </row>
    <row r="2028" ht="14.25">
      <c r="A2028" s="20"/>
    </row>
    <row r="2029" ht="14.25">
      <c r="A2029" s="20"/>
    </row>
    <row r="2030" ht="14.25">
      <c r="A2030" s="20"/>
    </row>
    <row r="2031" ht="14.25">
      <c r="A2031" s="20"/>
    </row>
    <row r="2032" ht="14.25">
      <c r="A2032" s="20"/>
    </row>
    <row r="2033" ht="14.25">
      <c r="A2033" s="20"/>
    </row>
    <row r="2034" ht="14.25">
      <c r="A2034" s="20"/>
    </row>
    <row r="2035" ht="14.25">
      <c r="A2035" s="20"/>
    </row>
    <row r="2036" ht="14.25">
      <c r="A2036" s="20"/>
    </row>
    <row r="2037" ht="14.25">
      <c r="A2037" s="20"/>
    </row>
    <row r="2038" ht="14.25">
      <c r="A2038" s="20"/>
    </row>
    <row r="2039" ht="14.25">
      <c r="A2039" s="20"/>
    </row>
    <row r="2040" ht="14.25">
      <c r="A2040" s="20"/>
    </row>
    <row r="2041" ht="14.25">
      <c r="A2041" s="20"/>
    </row>
    <row r="2042" ht="14.25">
      <c r="A2042" s="20"/>
    </row>
    <row r="2043" ht="14.25">
      <c r="A2043" s="20"/>
    </row>
    <row r="2044" ht="14.25">
      <c r="A2044" s="20"/>
    </row>
    <row r="2045" ht="14.25">
      <c r="A2045" s="20"/>
    </row>
    <row r="2046" ht="14.25">
      <c r="A2046" s="20"/>
    </row>
    <row r="2047" ht="14.25">
      <c r="A2047" s="20"/>
    </row>
    <row r="2048" ht="14.25">
      <c r="A2048" s="20"/>
    </row>
    <row r="2049" ht="14.25">
      <c r="A2049" s="20"/>
    </row>
    <row r="2050" ht="14.25">
      <c r="A2050" s="20"/>
    </row>
    <row r="2051" ht="14.25">
      <c r="A2051" s="20"/>
    </row>
    <row r="2052" ht="14.25">
      <c r="A2052" s="20"/>
    </row>
    <row r="2053" ht="14.25">
      <c r="A2053" s="20"/>
    </row>
    <row r="2054" ht="14.25">
      <c r="A2054" s="20"/>
    </row>
    <row r="2055" ht="14.25">
      <c r="A2055" s="20"/>
    </row>
    <row r="2056" ht="14.25">
      <c r="A2056" s="20"/>
    </row>
    <row r="2057" ht="14.25">
      <c r="A2057" s="20"/>
    </row>
    <row r="2058" ht="14.25">
      <c r="A2058" s="20"/>
    </row>
    <row r="2059" ht="14.25">
      <c r="A2059" s="20"/>
    </row>
    <row r="2060" ht="14.25">
      <c r="A2060" s="20"/>
    </row>
    <row r="2061" ht="14.25">
      <c r="A2061" s="20"/>
    </row>
    <row r="2062" ht="14.25">
      <c r="A2062" s="20"/>
    </row>
    <row r="2063" ht="14.25">
      <c r="A2063" s="20"/>
    </row>
    <row r="2064" ht="14.25">
      <c r="A2064" s="20"/>
    </row>
    <row r="2065" ht="14.25">
      <c r="A2065" s="20"/>
    </row>
    <row r="2066" ht="14.25">
      <c r="A2066" s="20"/>
    </row>
    <row r="2067" ht="14.25">
      <c r="A2067" s="20"/>
    </row>
    <row r="2068" ht="14.25">
      <c r="A2068" s="20"/>
    </row>
    <row r="2069" ht="14.25">
      <c r="A2069" s="20"/>
    </row>
    <row r="2070" ht="14.25">
      <c r="A2070" s="20"/>
    </row>
    <row r="2071" ht="14.25">
      <c r="A2071" s="20"/>
    </row>
    <row r="2072" ht="14.25">
      <c r="A2072" s="20"/>
    </row>
    <row r="2073" ht="14.25">
      <c r="A2073" s="20"/>
    </row>
    <row r="2074" ht="14.25">
      <c r="A2074" s="20"/>
    </row>
    <row r="2075" ht="14.25">
      <c r="A2075" s="20"/>
    </row>
    <row r="2076" ht="14.25">
      <c r="A2076" s="20"/>
    </row>
    <row r="2077" ht="14.25">
      <c r="A2077" s="20"/>
    </row>
    <row r="2078" ht="14.25">
      <c r="A2078" s="20"/>
    </row>
    <row r="2079" ht="14.25">
      <c r="A2079" s="20"/>
    </row>
    <row r="2080" ht="14.25">
      <c r="A2080" s="20"/>
    </row>
    <row r="2081" ht="14.25">
      <c r="A2081" s="20"/>
    </row>
    <row r="2082" ht="14.25">
      <c r="A2082" s="20"/>
    </row>
    <row r="2083" ht="14.25">
      <c r="A2083" s="20"/>
    </row>
    <row r="2084" ht="14.25">
      <c r="A2084" s="20"/>
    </row>
    <row r="2085" ht="14.25">
      <c r="A2085" s="20"/>
    </row>
    <row r="2086" ht="14.25">
      <c r="A2086" s="20"/>
    </row>
    <row r="2087" ht="14.25">
      <c r="A2087" s="20"/>
    </row>
    <row r="2088" ht="14.25">
      <c r="A2088" s="20"/>
    </row>
    <row r="2089" ht="14.25">
      <c r="A2089" s="20"/>
    </row>
    <row r="2090" ht="14.25">
      <c r="A2090" s="20"/>
    </row>
    <row r="2091" ht="14.25">
      <c r="A2091" s="20"/>
    </row>
    <row r="2092" ht="14.25">
      <c r="A2092" s="20"/>
    </row>
    <row r="2093" ht="14.25">
      <c r="A2093" s="20"/>
    </row>
    <row r="2094" ht="14.25">
      <c r="A2094" s="20"/>
    </row>
    <row r="2095" ht="14.25">
      <c r="A2095" s="20"/>
    </row>
    <row r="2096" ht="14.25">
      <c r="A2096" s="20"/>
    </row>
    <row r="2097" ht="14.25">
      <c r="A2097" s="20"/>
    </row>
    <row r="2098" ht="14.25">
      <c r="A2098" s="20"/>
    </row>
    <row r="2099" ht="14.25">
      <c r="A2099" s="20"/>
    </row>
    <row r="2100" ht="14.25">
      <c r="A2100" s="20"/>
    </row>
    <row r="2101" ht="14.25">
      <c r="A2101" s="20"/>
    </row>
    <row r="2102" ht="14.25">
      <c r="A2102" s="20"/>
    </row>
    <row r="2103" ht="14.25">
      <c r="A2103" s="20"/>
    </row>
    <row r="2104" ht="14.25">
      <c r="A2104" s="20"/>
    </row>
    <row r="2105" ht="14.25">
      <c r="A2105" s="20"/>
    </row>
    <row r="2106" ht="14.25">
      <c r="A2106" s="20"/>
    </row>
    <row r="2107" ht="14.25">
      <c r="A2107" s="20"/>
    </row>
    <row r="2108" ht="14.25">
      <c r="A2108" s="20"/>
    </row>
    <row r="2109" ht="14.25">
      <c r="A2109" s="20"/>
    </row>
    <row r="2110" ht="14.25">
      <c r="A2110" s="20"/>
    </row>
    <row r="2111" ht="14.25">
      <c r="A2111" s="20"/>
    </row>
    <row r="2112" ht="14.25">
      <c r="A2112" s="20"/>
    </row>
    <row r="2113" ht="14.25">
      <c r="A2113" s="20"/>
    </row>
    <row r="2114" ht="14.25">
      <c r="A2114" s="20"/>
    </row>
    <row r="2115" ht="14.25">
      <c r="A2115" s="20"/>
    </row>
    <row r="2116" ht="14.25">
      <c r="A2116" s="20"/>
    </row>
    <row r="2117" ht="14.25">
      <c r="A2117" s="20"/>
    </row>
    <row r="2118" ht="14.25">
      <c r="A2118" s="20"/>
    </row>
    <row r="2119" ht="14.25">
      <c r="A2119" s="20"/>
    </row>
    <row r="2120" ht="14.25">
      <c r="A2120" s="20"/>
    </row>
    <row r="2121" ht="14.25">
      <c r="A2121" s="20"/>
    </row>
    <row r="2122" ht="14.25">
      <c r="A2122" s="20"/>
    </row>
    <row r="2123" ht="14.25">
      <c r="A2123" s="20"/>
    </row>
    <row r="2124" ht="14.25">
      <c r="A2124" s="20"/>
    </row>
    <row r="2125" ht="14.25">
      <c r="A2125" s="20"/>
    </row>
    <row r="2126" ht="14.25">
      <c r="A2126" s="20"/>
    </row>
    <row r="2127" ht="14.25">
      <c r="A2127" s="20"/>
    </row>
    <row r="2128" ht="14.25">
      <c r="A2128" s="20"/>
    </row>
    <row r="2129" ht="14.25">
      <c r="A2129" s="20"/>
    </row>
    <row r="2130" ht="14.25">
      <c r="A2130" s="20"/>
    </row>
    <row r="2131" ht="14.25">
      <c r="A2131" s="20"/>
    </row>
    <row r="2132" ht="14.25">
      <c r="A2132" s="20"/>
    </row>
    <row r="2133" ht="14.25">
      <c r="A2133" s="20"/>
    </row>
    <row r="2134" ht="14.25">
      <c r="A2134" s="20"/>
    </row>
    <row r="2135" ht="14.25">
      <c r="A2135" s="20"/>
    </row>
    <row r="2136" ht="14.25">
      <c r="A2136" s="20"/>
    </row>
    <row r="2137" ht="14.25">
      <c r="A2137" s="20"/>
    </row>
    <row r="2138" ht="14.25">
      <c r="A2138" s="20"/>
    </row>
    <row r="2139" ht="14.25">
      <c r="A2139" s="20"/>
    </row>
    <row r="2140" ht="14.25">
      <c r="A2140" s="20"/>
    </row>
    <row r="2141" ht="14.25">
      <c r="A2141" s="20"/>
    </row>
    <row r="2142" ht="14.25">
      <c r="A2142" s="20"/>
    </row>
    <row r="2143" ht="14.25">
      <c r="A2143" s="20"/>
    </row>
    <row r="2144" ht="14.25">
      <c r="A2144" s="20"/>
    </row>
    <row r="2145" ht="14.25">
      <c r="A2145" s="20"/>
    </row>
    <row r="2146" ht="14.25">
      <c r="A2146" s="20"/>
    </row>
    <row r="2147" ht="14.25">
      <c r="A2147" s="20"/>
    </row>
    <row r="2148" ht="14.25">
      <c r="A2148" s="20"/>
    </row>
    <row r="2149" ht="14.25">
      <c r="A2149" s="20"/>
    </row>
    <row r="2150" ht="14.25">
      <c r="A2150" s="20"/>
    </row>
    <row r="2151" ht="14.25">
      <c r="A2151" s="20"/>
    </row>
    <row r="2152" ht="14.25">
      <c r="A2152" s="20"/>
    </row>
    <row r="2153" ht="14.25">
      <c r="A2153" s="20"/>
    </row>
    <row r="2154" ht="14.25">
      <c r="A2154" s="20"/>
    </row>
    <row r="2155" ht="14.25">
      <c r="A2155" s="20"/>
    </row>
    <row r="2156" ht="14.25">
      <c r="A2156" s="20"/>
    </row>
    <row r="2157" ht="14.25">
      <c r="A2157" s="20"/>
    </row>
    <row r="2158" ht="14.25">
      <c r="A2158" s="20"/>
    </row>
    <row r="2159" ht="14.25">
      <c r="A2159" s="20"/>
    </row>
    <row r="2160" ht="14.25">
      <c r="A2160" s="20"/>
    </row>
    <row r="2161" ht="14.25">
      <c r="A2161" s="20"/>
    </row>
    <row r="2162" ht="14.25">
      <c r="A2162" s="20"/>
    </row>
    <row r="2163" ht="14.25">
      <c r="A2163" s="20"/>
    </row>
    <row r="2164" ht="14.25">
      <c r="A2164" s="20"/>
    </row>
    <row r="2165" ht="14.25">
      <c r="A2165" s="20"/>
    </row>
    <row r="2166" ht="14.25">
      <c r="A2166" s="20"/>
    </row>
    <row r="2167" ht="14.25">
      <c r="A2167" s="20"/>
    </row>
    <row r="2168" ht="14.25">
      <c r="A2168" s="20"/>
    </row>
    <row r="2169" ht="14.25">
      <c r="A2169" s="20"/>
    </row>
    <row r="2170" ht="14.25">
      <c r="A2170" s="20"/>
    </row>
    <row r="2171" ht="14.25">
      <c r="A2171" s="20"/>
    </row>
    <row r="2172" ht="14.25">
      <c r="A2172" s="20"/>
    </row>
    <row r="2173" ht="14.25">
      <c r="A2173" s="20"/>
    </row>
    <row r="2174" ht="14.25">
      <c r="A2174" s="20"/>
    </row>
    <row r="2175" ht="14.25">
      <c r="A2175" s="20"/>
    </row>
    <row r="2176" ht="14.25">
      <c r="A2176" s="20"/>
    </row>
    <row r="2177" ht="14.25">
      <c r="A2177" s="20"/>
    </row>
    <row r="2178" ht="14.25">
      <c r="A2178" s="20"/>
    </row>
    <row r="2179" ht="14.25">
      <c r="A2179" s="20"/>
    </row>
    <row r="2180" ht="14.25">
      <c r="A2180" s="20"/>
    </row>
    <row r="2181" ht="14.25">
      <c r="A2181" s="20"/>
    </row>
  </sheetData>
  <sheetProtection/>
  <hyperlinks>
    <hyperlink ref="A29" r:id="rId1" display="http://www.ucdenver.edu/about/departments/finance/Pages/ServiceCenter.aspx"/>
    <hyperlink ref="A53" r:id="rId2" display="https://www.gpo.gov/fdsys/pkg/CFR-2012-title2-vol1/xml/CFR-2012-title2-vol1-part220.xml"/>
    <hyperlink ref="A47" r:id="rId3" display="http://www.ucdenver.edu/about/departments/finance/Pages/ServiceCenter.aspx"/>
    <hyperlink ref="A50" r:id="rId4" display="https://www.cu.edu/sites/default/files/2006.pdf"/>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O43" sqref="O43"/>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2" ht="18">
      <c r="A2" s="35" t="s">
        <v>60</v>
      </c>
    </row>
    <row r="4" ht="12">
      <c r="A4" s="37" t="s">
        <v>28</v>
      </c>
    </row>
    <row r="6" spans="1:5" s="10" customFormat="1" ht="12" customHeight="1">
      <c r="A6" s="8" t="s">
        <v>64</v>
      </c>
      <c r="B6" s="415" t="s">
        <v>60</v>
      </c>
      <c r="C6" s="416"/>
      <c r="D6" s="417"/>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8">
        <v>60</v>
      </c>
      <c r="C10" s="54">
        <f>VLOOKUP(A10,Consumables!$A$4:$H$75,8,FALSE)</f>
        <v>0.09179999999999999</v>
      </c>
      <c r="D10" s="54">
        <f aca="true" t="shared" si="0" ref="D10:D15">B10*C10</f>
        <v>5.507999999999999</v>
      </c>
      <c r="E10" s="43"/>
    </row>
    <row r="11" spans="1:5" s="44" customFormat="1" ht="12">
      <c r="A11" s="1" t="s">
        <v>14</v>
      </c>
      <c r="B11" s="208">
        <v>75</v>
      </c>
      <c r="C11" s="54">
        <f>VLOOKUP(A11,Consumables!$A$4:$H$75,8,FALSE)</f>
        <v>0.09179999999999999</v>
      </c>
      <c r="D11" s="54">
        <f t="shared" si="0"/>
        <v>6.885</v>
      </c>
      <c r="E11" s="43"/>
    </row>
    <row r="12" spans="1:5" s="44" customFormat="1" ht="12">
      <c r="A12" s="1" t="s">
        <v>15</v>
      </c>
      <c r="B12" s="208">
        <v>60</v>
      </c>
      <c r="C12" s="54">
        <f>VLOOKUP(A12,Consumables!$A$4:$H$75,8,FALSE)</f>
        <v>0.015230769230769232</v>
      </c>
      <c r="D12" s="54">
        <f t="shared" si="0"/>
        <v>0.9138461538461539</v>
      </c>
      <c r="E12" s="43"/>
    </row>
    <row r="13" spans="1:5" s="44" customFormat="1" ht="12">
      <c r="A13" s="1" t="s">
        <v>16</v>
      </c>
      <c r="B13" s="208">
        <v>2</v>
      </c>
      <c r="C13" s="54">
        <f>VLOOKUP(A13,Consumables!$A$4:$H$75,8,FALSE)</f>
        <v>0.0931725</v>
      </c>
      <c r="D13" s="54">
        <f t="shared" si="0"/>
        <v>0.186345</v>
      </c>
      <c r="E13" s="43"/>
    </row>
    <row r="14" spans="1:5" s="44" customFormat="1" ht="12">
      <c r="A14" s="1" t="s">
        <v>22</v>
      </c>
      <c r="B14" s="208">
        <v>0.25</v>
      </c>
      <c r="C14" s="54">
        <f>VLOOKUP(A14,Consumables!$A$4:$H$75,8,FALSE)</f>
        <v>10.740375</v>
      </c>
      <c r="D14" s="54">
        <f t="shared" si="0"/>
        <v>2.68509375</v>
      </c>
      <c r="E14" s="43"/>
    </row>
    <row r="15" spans="1:33" s="44" customFormat="1" ht="12">
      <c r="A15" s="2" t="s">
        <v>25</v>
      </c>
      <c r="B15" s="208">
        <v>1</v>
      </c>
      <c r="C15" s="54">
        <f>VLOOKUP(A15,Consumables!$A$4:$H$75,8,FALSE)</f>
        <v>0.38748600000000005</v>
      </c>
      <c r="D15" s="240">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103</v>
      </c>
      <c r="B16" s="46"/>
      <c r="C16" s="47"/>
      <c r="D16" s="54">
        <f>SUM(D10:D15)</f>
        <v>16.56577090384615</v>
      </c>
      <c r="E16" s="47"/>
    </row>
    <row r="17" spans="1:5" s="48" customFormat="1" ht="12">
      <c r="A17" s="3"/>
      <c r="B17" s="46"/>
      <c r="C17" s="47"/>
      <c r="D17" s="241"/>
      <c r="E17" s="47"/>
    </row>
    <row r="18" spans="1:5" s="44" customFormat="1" ht="12">
      <c r="A18" s="4" t="s">
        <v>70</v>
      </c>
      <c r="B18" s="208">
        <v>10</v>
      </c>
      <c r="C18" s="54">
        <f>'Allocated Costs'!K18</f>
        <v>0.5078067152560147</v>
      </c>
      <c r="D18" s="54">
        <f>B18*C18</f>
        <v>5.0780671525601475</v>
      </c>
      <c r="E18" s="43"/>
    </row>
    <row r="19" spans="1:5" s="48" customFormat="1" ht="12">
      <c r="A19" s="4" t="s">
        <v>98</v>
      </c>
      <c r="B19" s="242">
        <f>B18</f>
        <v>10</v>
      </c>
      <c r="C19" s="54">
        <f>'Allocated Costs'!G46</f>
        <v>0.25015109125912055</v>
      </c>
      <c r="D19" s="54">
        <f>B19*C19</f>
        <v>2.5015109125912054</v>
      </c>
      <c r="E19" s="47"/>
    </row>
    <row r="20" spans="1:5" s="48" customFormat="1" ht="12">
      <c r="A20" s="4" t="s">
        <v>97</v>
      </c>
      <c r="B20" s="242">
        <f>B18</f>
        <v>10</v>
      </c>
      <c r="C20" s="54">
        <f>'Allocated Costs'!G48</f>
        <v>0.10006043650364822</v>
      </c>
      <c r="D20" s="54">
        <f>B20*C20</f>
        <v>1.0006043650364822</v>
      </c>
      <c r="E20" s="47"/>
    </row>
    <row r="21" spans="1:5" s="44" customFormat="1" ht="12">
      <c r="A21" s="4" t="s">
        <v>17</v>
      </c>
      <c r="B21" s="243"/>
      <c r="C21" s="50"/>
      <c r="D21" s="54">
        <f>SUM(D16:D20)*'Allocated Costs'!$C$38</f>
        <v>1.7602167333823793</v>
      </c>
      <c r="E21" s="43"/>
    </row>
    <row r="22" spans="1:5" s="44" customFormat="1" ht="12">
      <c r="A22" s="4" t="s">
        <v>73</v>
      </c>
      <c r="B22" s="242">
        <f>B18</f>
        <v>10</v>
      </c>
      <c r="C22" s="54">
        <f>'Allocated Costs'!G52</f>
        <v>0.1400846111051075</v>
      </c>
      <c r="D22" s="54">
        <f>B22*C22</f>
        <v>1.400846111051075</v>
      </c>
      <c r="E22" s="43"/>
    </row>
    <row r="23" spans="1:5" s="44" customFormat="1" ht="12">
      <c r="A23" s="4" t="s">
        <v>47</v>
      </c>
      <c r="B23" s="43">
        <f>B18</f>
        <v>10</v>
      </c>
      <c r="C23" s="54">
        <f>'Allocated Costs'!G50</f>
        <v>0.41352838814644055</v>
      </c>
      <c r="D23" s="54">
        <f>B23*C23</f>
        <v>4.135283881464406</v>
      </c>
      <c r="E23" s="43"/>
    </row>
    <row r="24" spans="1:5" s="10" customFormat="1" ht="12">
      <c r="A24" s="5" t="s">
        <v>18</v>
      </c>
      <c r="B24" s="8"/>
      <c r="C24" s="38"/>
      <c r="D24" s="6">
        <f>SUM(D16:D23)</f>
        <v>32.442300059931846</v>
      </c>
      <c r="E24" s="8"/>
    </row>
    <row r="25" spans="1:4" ht="12">
      <c r="A25" s="4" t="s">
        <v>104</v>
      </c>
      <c r="D25" s="244">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J30" sqref="J30"/>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2" ht="18">
      <c r="A2" s="35" t="s">
        <v>61</v>
      </c>
    </row>
    <row r="4" ht="12">
      <c r="A4" s="37" t="s">
        <v>28</v>
      </c>
    </row>
    <row r="6" spans="1:5" s="10" customFormat="1" ht="12" customHeight="1">
      <c r="A6" s="8" t="s">
        <v>64</v>
      </c>
      <c r="B6" s="415" t="s">
        <v>61</v>
      </c>
      <c r="C6" s="416"/>
      <c r="D6" s="417"/>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8">
        <v>60</v>
      </c>
      <c r="C10" s="54">
        <f>VLOOKUP(A10,Consumables!$A$4:$H$75,8,FALSE)</f>
        <v>0.09179999999999999</v>
      </c>
      <c r="D10" s="54">
        <f aca="true" t="shared" si="0" ref="D10:D15">B10*C10</f>
        <v>5.507999999999999</v>
      </c>
      <c r="E10" s="43"/>
    </row>
    <row r="11" spans="1:5" s="44" customFormat="1" ht="12">
      <c r="A11" s="1" t="s">
        <v>14</v>
      </c>
      <c r="B11" s="208">
        <v>75</v>
      </c>
      <c r="C11" s="54">
        <f>VLOOKUP(A11,Consumables!$A$4:$H$75,8,FALSE)</f>
        <v>0.09179999999999999</v>
      </c>
      <c r="D11" s="54">
        <f t="shared" si="0"/>
        <v>6.885</v>
      </c>
      <c r="E11" s="43"/>
    </row>
    <row r="12" spans="1:5" s="44" customFormat="1" ht="12">
      <c r="A12" s="1" t="s">
        <v>15</v>
      </c>
      <c r="B12" s="208">
        <v>60</v>
      </c>
      <c r="C12" s="54">
        <f>VLOOKUP(A12,Consumables!$A$4:$H$75,8,FALSE)</f>
        <v>0.015230769230769232</v>
      </c>
      <c r="D12" s="54">
        <f t="shared" si="0"/>
        <v>0.9138461538461539</v>
      </c>
      <c r="E12" s="43"/>
    </row>
    <row r="13" spans="1:5" s="44" customFormat="1" ht="12">
      <c r="A13" s="1" t="s">
        <v>16</v>
      </c>
      <c r="B13" s="208">
        <v>2</v>
      </c>
      <c r="C13" s="54">
        <f>VLOOKUP(A13,Consumables!$A$4:$H$75,8,FALSE)</f>
        <v>0.0931725</v>
      </c>
      <c r="D13" s="54">
        <f t="shared" si="0"/>
        <v>0.186345</v>
      </c>
      <c r="E13" s="43"/>
    </row>
    <row r="14" spans="1:5" s="44" customFormat="1" ht="12">
      <c r="A14" s="1" t="s">
        <v>22</v>
      </c>
      <c r="B14" s="208">
        <v>0.25</v>
      </c>
      <c r="C14" s="54">
        <f>VLOOKUP(A14,Consumables!$A$4:$H$75,8,FALSE)</f>
        <v>10.740375</v>
      </c>
      <c r="D14" s="54">
        <f t="shared" si="0"/>
        <v>2.68509375</v>
      </c>
      <c r="E14" s="43"/>
    </row>
    <row r="15" spans="1:33" s="44" customFormat="1" ht="12">
      <c r="A15" s="2" t="s">
        <v>25</v>
      </c>
      <c r="B15" s="208">
        <v>1</v>
      </c>
      <c r="C15" s="54">
        <f>VLOOKUP(A15,Consumables!$A$4:$H$75,8,FALSE)</f>
        <v>0.38748600000000005</v>
      </c>
      <c r="D15" s="240">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103</v>
      </c>
      <c r="B16" s="46"/>
      <c r="C16" s="47"/>
      <c r="D16" s="54">
        <f>SUM(D10:D15)</f>
        <v>16.56577090384615</v>
      </c>
      <c r="E16" s="47"/>
    </row>
    <row r="17" spans="1:5" s="48" customFormat="1" ht="12">
      <c r="A17" s="3"/>
      <c r="B17" s="46"/>
      <c r="C17" s="47"/>
      <c r="D17" s="241"/>
      <c r="E17" s="47"/>
    </row>
    <row r="18" spans="1:5" s="44" customFormat="1" ht="12">
      <c r="A18" s="4" t="s">
        <v>70</v>
      </c>
      <c r="B18" s="208">
        <v>15</v>
      </c>
      <c r="C18" s="54">
        <f>'Allocated Costs'!K18</f>
        <v>0.5078067152560147</v>
      </c>
      <c r="D18" s="54">
        <f>B18*C18</f>
        <v>7.617100728840221</v>
      </c>
      <c r="E18" s="43"/>
    </row>
    <row r="19" spans="1:5" s="48" customFormat="1" ht="12">
      <c r="A19" s="4" t="s">
        <v>98</v>
      </c>
      <c r="B19" s="242">
        <f>B18</f>
        <v>15</v>
      </c>
      <c r="C19" s="54">
        <f>'Allocated Costs'!G46</f>
        <v>0.25015109125912055</v>
      </c>
      <c r="D19" s="54">
        <f>B19*C19</f>
        <v>3.7522663688868083</v>
      </c>
      <c r="E19" s="47"/>
    </row>
    <row r="20" spans="1:5" s="48" customFormat="1" ht="12">
      <c r="A20" s="4" t="s">
        <v>97</v>
      </c>
      <c r="B20" s="242">
        <f>B18</f>
        <v>15</v>
      </c>
      <c r="C20" s="54">
        <f>'Allocated Costs'!G48</f>
        <v>0.10006043650364822</v>
      </c>
      <c r="D20" s="54">
        <f>B20*C20</f>
        <v>1.5009065475547234</v>
      </c>
      <c r="E20" s="47"/>
    </row>
    <row r="21" spans="1:5" s="44" customFormat="1" ht="12">
      <c r="A21" s="4" t="s">
        <v>17</v>
      </c>
      <c r="B21" s="243"/>
      <c r="C21" s="50"/>
      <c r="D21" s="54">
        <f>SUM(D16:D20)*'Allocated Costs'!$C$38</f>
        <v>2.060523118438953</v>
      </c>
      <c r="E21" s="43"/>
    </row>
    <row r="22" spans="1:5" s="44" customFormat="1" ht="12">
      <c r="A22" s="4" t="s">
        <v>73</v>
      </c>
      <c r="B22" s="242">
        <f>B18</f>
        <v>15</v>
      </c>
      <c r="C22" s="54">
        <f>'Allocated Costs'!G52</f>
        <v>0.1400846111051075</v>
      </c>
      <c r="D22" s="54">
        <f>B22*C22</f>
        <v>2.1012691665766123</v>
      </c>
      <c r="E22" s="43"/>
    </row>
    <row r="23" spans="1:5" s="44" customFormat="1" ht="12">
      <c r="A23" s="4" t="s">
        <v>47</v>
      </c>
      <c r="B23" s="43">
        <f>B18</f>
        <v>15</v>
      </c>
      <c r="C23" s="54">
        <f>'Allocated Costs'!G50</f>
        <v>0.41352838814644055</v>
      </c>
      <c r="D23" s="54">
        <f>B23*C23</f>
        <v>6.202925822196608</v>
      </c>
      <c r="E23" s="43"/>
    </row>
    <row r="24" spans="1:5" s="10" customFormat="1" ht="12">
      <c r="A24" s="5" t="s">
        <v>18</v>
      </c>
      <c r="B24" s="8"/>
      <c r="C24" s="38"/>
      <c r="D24" s="6">
        <f>SUM(D16:D23)</f>
        <v>39.80076265634008</v>
      </c>
      <c r="E24" s="8"/>
    </row>
    <row r="25" spans="1:4" ht="12">
      <c r="A25" s="4" t="s">
        <v>104</v>
      </c>
      <c r="D25" s="244">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2">
      <selection activeCell="J29" sqref="J29"/>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2" ht="18">
      <c r="A2" s="35" t="s">
        <v>62</v>
      </c>
    </row>
    <row r="4" ht="12">
      <c r="A4" s="37" t="s">
        <v>28</v>
      </c>
    </row>
    <row r="6" spans="1:5" s="10" customFormat="1" ht="12" customHeight="1">
      <c r="A6" s="8" t="s">
        <v>64</v>
      </c>
      <c r="B6" s="415" t="s">
        <v>62</v>
      </c>
      <c r="C6" s="416"/>
      <c r="D6" s="417"/>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8">
        <v>60</v>
      </c>
      <c r="C10" s="54">
        <f>VLOOKUP(A10,Consumables!$A$4:$H$75,8,FALSE)</f>
        <v>0.09179999999999999</v>
      </c>
      <c r="D10" s="54">
        <f aca="true" t="shared" si="0" ref="D10:D15">B10*C10</f>
        <v>5.507999999999999</v>
      </c>
      <c r="E10" s="43"/>
    </row>
    <row r="11" spans="1:5" s="44" customFormat="1" ht="12">
      <c r="A11" s="1" t="s">
        <v>14</v>
      </c>
      <c r="B11" s="208">
        <v>75</v>
      </c>
      <c r="C11" s="54">
        <f>VLOOKUP(A11,Consumables!$A$4:$H$75,8,FALSE)</f>
        <v>0.09179999999999999</v>
      </c>
      <c r="D11" s="54">
        <f t="shared" si="0"/>
        <v>6.885</v>
      </c>
      <c r="E11" s="43"/>
    </row>
    <row r="12" spans="1:5" s="44" customFormat="1" ht="12">
      <c r="A12" s="1" t="s">
        <v>15</v>
      </c>
      <c r="B12" s="208">
        <v>60</v>
      </c>
      <c r="C12" s="54">
        <f>VLOOKUP(A12,Consumables!$A$4:$H$75,8,FALSE)</f>
        <v>0.015230769230769232</v>
      </c>
      <c r="D12" s="54">
        <f t="shared" si="0"/>
        <v>0.9138461538461539</v>
      </c>
      <c r="E12" s="43"/>
    </row>
    <row r="13" spans="1:5" s="44" customFormat="1" ht="12">
      <c r="A13" s="1" t="s">
        <v>16</v>
      </c>
      <c r="B13" s="208">
        <v>2</v>
      </c>
      <c r="C13" s="54">
        <f>VLOOKUP(A13,Consumables!$A$4:$H$75,8,FALSE)</f>
        <v>0.0931725</v>
      </c>
      <c r="D13" s="54">
        <f t="shared" si="0"/>
        <v>0.186345</v>
      </c>
      <c r="E13" s="43"/>
    </row>
    <row r="14" spans="1:5" s="44" customFormat="1" ht="12">
      <c r="A14" s="1" t="s">
        <v>22</v>
      </c>
      <c r="B14" s="208">
        <v>0.25</v>
      </c>
      <c r="C14" s="54">
        <f>VLOOKUP(A14,Consumables!$A$4:$H$75,8,FALSE)</f>
        <v>10.740375</v>
      </c>
      <c r="D14" s="54">
        <f t="shared" si="0"/>
        <v>2.68509375</v>
      </c>
      <c r="E14" s="43"/>
    </row>
    <row r="15" spans="1:33" s="44" customFormat="1" ht="12">
      <c r="A15" s="2" t="s">
        <v>25</v>
      </c>
      <c r="B15" s="208">
        <v>1</v>
      </c>
      <c r="C15" s="54">
        <f>VLOOKUP(A15,Consumables!$A$4:$H$75,8,FALSE)</f>
        <v>0.38748600000000005</v>
      </c>
      <c r="D15" s="240">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103</v>
      </c>
      <c r="B16" s="46"/>
      <c r="C16" s="47"/>
      <c r="D16" s="54">
        <f>SUM(D10:D15)</f>
        <v>16.56577090384615</v>
      </c>
      <c r="E16" s="47"/>
    </row>
    <row r="17" spans="1:5" s="48" customFormat="1" ht="12">
      <c r="A17" s="3"/>
      <c r="B17" s="46"/>
      <c r="C17" s="47"/>
      <c r="D17" s="241"/>
      <c r="E17" s="47"/>
    </row>
    <row r="18" spans="1:5" s="44" customFormat="1" ht="12">
      <c r="A18" s="4" t="s">
        <v>70</v>
      </c>
      <c r="B18" s="208">
        <v>20</v>
      </c>
      <c r="C18" s="54">
        <f>'Allocated Costs'!K18</f>
        <v>0.5078067152560147</v>
      </c>
      <c r="D18" s="54">
        <f>B18*C18</f>
        <v>10.156134305120295</v>
      </c>
      <c r="E18" s="43"/>
    </row>
    <row r="19" spans="1:5" s="48" customFormat="1" ht="12">
      <c r="A19" s="4" t="s">
        <v>98</v>
      </c>
      <c r="B19" s="242">
        <f>B18</f>
        <v>20</v>
      </c>
      <c r="C19" s="54">
        <f>'Allocated Costs'!G46</f>
        <v>0.25015109125912055</v>
      </c>
      <c r="D19" s="54">
        <f>B19*C19</f>
        <v>5.003021825182411</v>
      </c>
      <c r="E19" s="47"/>
    </row>
    <row r="20" spans="1:5" s="48" customFormat="1" ht="12">
      <c r="A20" s="4" t="s">
        <v>97</v>
      </c>
      <c r="B20" s="242">
        <f>B18</f>
        <v>20</v>
      </c>
      <c r="C20" s="54">
        <f>'Allocated Costs'!G48</f>
        <v>0.10006043650364822</v>
      </c>
      <c r="D20" s="54">
        <f>B20*C20</f>
        <v>2.0012087300729644</v>
      </c>
      <c r="E20" s="47"/>
    </row>
    <row r="21" spans="1:5" s="44" customFormat="1" ht="12">
      <c r="A21" s="4" t="s">
        <v>17</v>
      </c>
      <c r="B21" s="243"/>
      <c r="C21" s="50"/>
      <c r="D21" s="54">
        <f>SUM(D16:D20)*'Allocated Costs'!$C$38</f>
        <v>2.360829503495528</v>
      </c>
      <c r="E21" s="43"/>
    </row>
    <row r="22" spans="1:5" s="44" customFormat="1" ht="12">
      <c r="A22" s="4" t="s">
        <v>73</v>
      </c>
      <c r="B22" s="242">
        <f>B18</f>
        <v>20</v>
      </c>
      <c r="C22" s="54">
        <f>'Allocated Costs'!G52</f>
        <v>0.1400846111051075</v>
      </c>
      <c r="D22" s="54">
        <f>B22*C22</f>
        <v>2.80169222210215</v>
      </c>
      <c r="E22" s="43"/>
    </row>
    <row r="23" spans="1:5" s="44" customFormat="1" ht="12">
      <c r="A23" s="4" t="s">
        <v>47</v>
      </c>
      <c r="B23" s="43">
        <f>B18</f>
        <v>20</v>
      </c>
      <c r="C23" s="54">
        <f>'Allocated Costs'!G50</f>
        <v>0.41352838814644055</v>
      </c>
      <c r="D23" s="54">
        <f>B23*C23</f>
        <v>8.270567762928811</v>
      </c>
      <c r="E23" s="43"/>
    </row>
    <row r="24" spans="1:5" s="10" customFormat="1" ht="12">
      <c r="A24" s="5" t="s">
        <v>18</v>
      </c>
      <c r="B24" s="8"/>
      <c r="C24" s="38"/>
      <c r="D24" s="6">
        <f>SUM(D16:D23)</f>
        <v>47.159225252748314</v>
      </c>
      <c r="E24" s="8"/>
    </row>
    <row r="25" spans="1:4" ht="12">
      <c r="A25" s="4" t="s">
        <v>104</v>
      </c>
      <c r="D25" s="244">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B18" sqref="B18"/>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2" ht="18">
      <c r="A2" s="35" t="s">
        <v>63</v>
      </c>
    </row>
    <row r="4" ht="12">
      <c r="A4" s="37" t="s">
        <v>28</v>
      </c>
    </row>
    <row r="6" spans="1:5" s="10" customFormat="1" ht="12" customHeight="1">
      <c r="A6" s="8" t="s">
        <v>64</v>
      </c>
      <c r="B6" s="415" t="s">
        <v>63</v>
      </c>
      <c r="C6" s="416"/>
      <c r="D6" s="417"/>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8">
        <v>60</v>
      </c>
      <c r="C10" s="54">
        <f>VLOOKUP(A10,Consumables!$A$4:$H$75,8,FALSE)</f>
        <v>0.09179999999999999</v>
      </c>
      <c r="D10" s="54">
        <f aca="true" t="shared" si="0" ref="D10:D15">B10*C10</f>
        <v>5.507999999999999</v>
      </c>
      <c r="E10" s="43"/>
    </row>
    <row r="11" spans="1:5" s="44" customFormat="1" ht="12">
      <c r="A11" s="1" t="s">
        <v>14</v>
      </c>
      <c r="B11" s="208">
        <v>75</v>
      </c>
      <c r="C11" s="54">
        <f>VLOOKUP(A11,Consumables!$A$4:$H$75,8,FALSE)</f>
        <v>0.09179999999999999</v>
      </c>
      <c r="D11" s="54">
        <f t="shared" si="0"/>
        <v>6.885</v>
      </c>
      <c r="E11" s="43"/>
    </row>
    <row r="12" spans="1:5" s="44" customFormat="1" ht="12">
      <c r="A12" s="1" t="s">
        <v>15</v>
      </c>
      <c r="B12" s="208">
        <v>60</v>
      </c>
      <c r="C12" s="54">
        <f>VLOOKUP(A12,Consumables!$A$4:$H$75,8,FALSE)</f>
        <v>0.015230769230769232</v>
      </c>
      <c r="D12" s="54">
        <f t="shared" si="0"/>
        <v>0.9138461538461539</v>
      </c>
      <c r="E12" s="43"/>
    </row>
    <row r="13" spans="1:5" s="44" customFormat="1" ht="12">
      <c r="A13" s="1" t="s">
        <v>16</v>
      </c>
      <c r="B13" s="208">
        <v>2</v>
      </c>
      <c r="C13" s="54">
        <f>VLOOKUP(A13,Consumables!$A$4:$H$75,8,FALSE)</f>
        <v>0.0931725</v>
      </c>
      <c r="D13" s="54">
        <f t="shared" si="0"/>
        <v>0.186345</v>
      </c>
      <c r="E13" s="43"/>
    </row>
    <row r="14" spans="1:5" s="44" customFormat="1" ht="12">
      <c r="A14" s="1" t="s">
        <v>22</v>
      </c>
      <c r="B14" s="208">
        <v>0.25</v>
      </c>
      <c r="C14" s="54">
        <f>VLOOKUP(A14,Consumables!$A$4:$H$75,8,FALSE)</f>
        <v>10.740375</v>
      </c>
      <c r="D14" s="54">
        <f t="shared" si="0"/>
        <v>2.68509375</v>
      </c>
      <c r="E14" s="43"/>
    </row>
    <row r="15" spans="1:33" s="44" customFormat="1" ht="12">
      <c r="A15" s="2" t="s">
        <v>25</v>
      </c>
      <c r="B15" s="208">
        <v>1</v>
      </c>
      <c r="C15" s="54">
        <f>VLOOKUP(A15,Consumables!$A$4:$H$75,8,FALSE)</f>
        <v>0.38748600000000005</v>
      </c>
      <c r="D15" s="240">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103</v>
      </c>
      <c r="B16" s="46"/>
      <c r="C16" s="47"/>
      <c r="D16" s="54">
        <f>SUM(D10:D15)</f>
        <v>16.56577090384615</v>
      </c>
      <c r="E16" s="47"/>
    </row>
    <row r="17" spans="1:5" s="48" customFormat="1" ht="12">
      <c r="A17" s="3"/>
      <c r="B17" s="46"/>
      <c r="C17" s="47"/>
      <c r="D17" s="241"/>
      <c r="E17" s="47"/>
    </row>
    <row r="18" spans="1:5" s="44" customFormat="1" ht="12">
      <c r="A18" s="4" t="s">
        <v>70</v>
      </c>
      <c r="B18" s="358">
        <v>16.63652561247215</v>
      </c>
      <c r="C18" s="54">
        <f>'Allocated Costs'!K18</f>
        <v>0.5078067152560147</v>
      </c>
      <c r="D18" s="54">
        <f>B18*C18</f>
        <v>8.44813942454204</v>
      </c>
      <c r="E18" s="43"/>
    </row>
    <row r="19" spans="1:5" s="48" customFormat="1" ht="12">
      <c r="A19" s="4" t="s">
        <v>98</v>
      </c>
      <c r="B19" s="242">
        <f>B18</f>
        <v>16.63652561247215</v>
      </c>
      <c r="C19" s="54">
        <f>'Allocated Costs'!G46</f>
        <v>0.25015109125912055</v>
      </c>
      <c r="D19" s="54">
        <f>B19*C19</f>
        <v>4.161645036720217</v>
      </c>
      <c r="E19" s="47"/>
    </row>
    <row r="20" spans="1:5" s="48" customFormat="1" ht="12">
      <c r="A20" s="4" t="s">
        <v>97</v>
      </c>
      <c r="B20" s="242">
        <f>B18</f>
        <v>16.63652561247215</v>
      </c>
      <c r="C20" s="54">
        <f>'Allocated Costs'!G48</f>
        <v>0.10006043650364822</v>
      </c>
      <c r="D20" s="54">
        <f>B20*C20</f>
        <v>1.6646580146880867</v>
      </c>
      <c r="E20" s="47"/>
    </row>
    <row r="21" spans="1:5" s="44" customFormat="1" ht="12">
      <c r="A21" s="4" t="s">
        <v>17</v>
      </c>
      <c r="B21" s="243"/>
      <c r="C21" s="50"/>
      <c r="D21" s="54">
        <f>SUM(D16:D20)*'Allocated Costs'!$C$38</f>
        <v>2.1588149365857547</v>
      </c>
      <c r="E21" s="43"/>
    </row>
    <row r="22" spans="1:5" s="44" customFormat="1" ht="12">
      <c r="A22" s="4" t="s">
        <v>73</v>
      </c>
      <c r="B22" s="242">
        <f>B18</f>
        <v>16.63652561247215</v>
      </c>
      <c r="C22" s="54">
        <f>'Allocated Costs'!G52</f>
        <v>0.1400846111051075</v>
      </c>
      <c r="D22" s="54">
        <f>B22*C22</f>
        <v>2.3305212205633214</v>
      </c>
      <c r="E22" s="43"/>
    </row>
    <row r="23" spans="1:5" s="44" customFormat="1" ht="12">
      <c r="A23" s="4" t="s">
        <v>47</v>
      </c>
      <c r="B23" s="242">
        <f>B18</f>
        <v>16.63652561247215</v>
      </c>
      <c r="C23" s="54">
        <f>'Allocated Costs'!G50</f>
        <v>0.41352838814644055</v>
      </c>
      <c r="D23" s="54">
        <f>B23*C23</f>
        <v>6.879675620882582</v>
      </c>
      <c r="E23" s="43"/>
    </row>
    <row r="24" spans="1:5" s="10" customFormat="1" ht="12">
      <c r="A24" s="5" t="s">
        <v>18</v>
      </c>
      <c r="B24" s="8"/>
      <c r="C24" s="38"/>
      <c r="D24" s="6">
        <f>SUM(D16:D23)</f>
        <v>42.20922515782815</v>
      </c>
      <c r="E24" s="8"/>
    </row>
    <row r="25" spans="1:4" ht="12">
      <c r="A25" s="4" t="s">
        <v>104</v>
      </c>
      <c r="D25" s="244">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tabColor theme="5" tint="0.5999900102615356"/>
  </sheetPr>
  <dimension ref="A2:A13"/>
  <sheetViews>
    <sheetView zoomScalePageLayoutView="0" workbookViewId="0" topLeftCell="A1">
      <selection activeCell="B11" sqref="B11"/>
    </sheetView>
  </sheetViews>
  <sheetFormatPr defaultColWidth="9.00390625" defaultRowHeight="12"/>
  <cols>
    <col min="1" max="1" width="111.75390625" style="7" customWidth="1"/>
    <col min="2" max="16384" width="9.125" style="7" customWidth="1"/>
  </cols>
  <sheetData>
    <row r="2" ht="12">
      <c r="A2" s="10" t="s">
        <v>111</v>
      </c>
    </row>
    <row r="3" ht="12.75" thickBot="1"/>
    <row r="4" ht="16.5">
      <c r="A4" s="280" t="s">
        <v>208</v>
      </c>
    </row>
    <row r="5" ht="16.5">
      <c r="A5" s="283" t="s">
        <v>197</v>
      </c>
    </row>
    <row r="6" ht="17.25" thickBot="1">
      <c r="A6" s="281" t="s">
        <v>198</v>
      </c>
    </row>
    <row r="7" ht="33.75" thickBot="1">
      <c r="A7" s="281" t="s">
        <v>199</v>
      </c>
    </row>
    <row r="8" ht="83.25" thickBot="1">
      <c r="A8" s="281" t="s">
        <v>203</v>
      </c>
    </row>
    <row r="9" ht="33.75" thickBot="1">
      <c r="A9" s="281" t="s">
        <v>200</v>
      </c>
    </row>
    <row r="10" ht="33.75" thickBot="1">
      <c r="A10" s="281" t="s">
        <v>201</v>
      </c>
    </row>
    <row r="11" ht="165.75" thickBot="1">
      <c r="A11" s="281" t="s">
        <v>202</v>
      </c>
    </row>
    <row r="12" ht="33.75" thickBot="1">
      <c r="A12" s="281" t="s">
        <v>204</v>
      </c>
    </row>
    <row r="13" ht="16.5">
      <c r="A13" s="282"/>
    </row>
  </sheetData>
  <sheetProtection/>
  <printOptions/>
  <pageMargins left="0.7" right="0.7" top="0.75" bottom="0.75" header="0.3" footer="0.3"/>
  <pageSetup horizontalDpi="600" verticalDpi="600" orientation="portrait" r:id="rId1"/>
  <headerFooter>
    <oddHeader>&amp;CTemplate Tips and Information</oddHeader>
  </headerFooter>
</worksheet>
</file>

<file path=xl/worksheets/sheet3.xml><?xml version="1.0" encoding="utf-8"?>
<worksheet xmlns="http://schemas.openxmlformats.org/spreadsheetml/2006/main" xmlns:r="http://schemas.openxmlformats.org/officeDocument/2006/relationships">
  <sheetPr>
    <tabColor theme="6" tint="0.5999900102615356"/>
  </sheetPr>
  <dimension ref="A1:Q34"/>
  <sheetViews>
    <sheetView zoomScalePageLayoutView="0" workbookViewId="0" topLeftCell="A1">
      <selection activeCell="A1" sqref="A1:H1"/>
    </sheetView>
  </sheetViews>
  <sheetFormatPr defaultColWidth="9.00390625" defaultRowHeight="12"/>
  <cols>
    <col min="1" max="1" width="12.875" style="71" customWidth="1"/>
    <col min="2" max="2" width="10.625" style="71" customWidth="1"/>
    <col min="3" max="3" width="24.875" style="71" customWidth="1"/>
    <col min="4" max="5" width="10.625" style="71" customWidth="1"/>
    <col min="6" max="6" width="12.875" style="71" customWidth="1"/>
    <col min="7" max="7" width="24.875" style="71" customWidth="1"/>
    <col min="8" max="8" width="12.875" style="71" customWidth="1"/>
    <col min="9" max="16384" width="9.125" style="71" customWidth="1"/>
  </cols>
  <sheetData>
    <row r="1" spans="1:17" ht="61.5" customHeight="1">
      <c r="A1" s="375" t="s">
        <v>186</v>
      </c>
      <c r="B1" s="375"/>
      <c r="C1" s="375"/>
      <c r="D1" s="375"/>
      <c r="E1" s="375"/>
      <c r="F1" s="375"/>
      <c r="G1" s="375"/>
      <c r="H1" s="375"/>
      <c r="I1" s="72"/>
      <c r="J1" s="72"/>
      <c r="K1" s="72"/>
      <c r="L1" s="72"/>
      <c r="M1" s="72"/>
      <c r="N1" s="72"/>
      <c r="O1" s="72"/>
      <c r="P1" s="72"/>
      <c r="Q1" s="72"/>
    </row>
    <row r="2" spans="1:17" ht="14.25">
      <c r="A2" s="25"/>
      <c r="B2" s="25"/>
      <c r="C2" s="73"/>
      <c r="D2" s="25"/>
      <c r="E2" s="25"/>
      <c r="F2" s="25"/>
      <c r="G2" s="74"/>
      <c r="H2" s="74"/>
      <c r="I2" s="25"/>
      <c r="J2" s="25"/>
      <c r="K2" s="25"/>
      <c r="L2" s="25"/>
      <c r="M2" s="25"/>
      <c r="N2" s="25"/>
      <c r="O2" s="25"/>
      <c r="P2" s="25"/>
      <c r="Q2" s="25"/>
    </row>
    <row r="3" spans="1:17" ht="15">
      <c r="A3" s="62" t="s">
        <v>131</v>
      </c>
      <c r="B3" s="25"/>
      <c r="C3" s="25"/>
      <c r="D3" s="25"/>
      <c r="E3" s="25"/>
      <c r="F3" s="25"/>
      <c r="G3" s="25"/>
      <c r="H3" s="25"/>
      <c r="I3" s="25"/>
      <c r="J3" s="25"/>
      <c r="K3" s="25"/>
      <c r="L3" s="25"/>
      <c r="M3" s="25"/>
      <c r="N3" s="25"/>
      <c r="O3" s="25"/>
      <c r="P3" s="25"/>
      <c r="Q3" s="25"/>
    </row>
    <row r="4" ht="14.25"/>
    <row r="5" spans="1:17" ht="14.25">
      <c r="A5" s="75" t="s">
        <v>132</v>
      </c>
      <c r="B5" s="25"/>
      <c r="C5" s="25"/>
      <c r="D5" s="25"/>
      <c r="E5" s="25"/>
      <c r="F5" s="25"/>
      <c r="G5" s="25"/>
      <c r="H5" s="25"/>
      <c r="I5" s="25"/>
      <c r="J5" s="25"/>
      <c r="K5" s="25"/>
      <c r="L5" s="25"/>
      <c r="M5" s="25"/>
      <c r="N5" s="25"/>
      <c r="O5" s="25"/>
      <c r="P5" s="25"/>
      <c r="Q5" s="25"/>
    </row>
    <row r="6" spans="1:17" ht="15">
      <c r="A6" s="370" t="s">
        <v>133</v>
      </c>
      <c r="B6" s="370"/>
      <c r="C6" s="370"/>
      <c r="D6" s="76"/>
      <c r="E6" s="370" t="s">
        <v>147</v>
      </c>
      <c r="F6" s="370"/>
      <c r="G6" s="370"/>
      <c r="H6" s="370"/>
      <c r="I6" s="25"/>
      <c r="J6" s="25"/>
      <c r="K6" s="77"/>
      <c r="L6" s="75"/>
      <c r="M6" s="75"/>
      <c r="N6" s="75"/>
      <c r="O6" s="75"/>
      <c r="P6" s="75"/>
      <c r="Q6" s="75"/>
    </row>
    <row r="7" spans="1:17" ht="14.25">
      <c r="A7" s="78" t="s">
        <v>134</v>
      </c>
      <c r="B7" s="79"/>
      <c r="C7" s="80"/>
      <c r="D7" s="76"/>
      <c r="E7" s="78" t="s">
        <v>27</v>
      </c>
      <c r="F7" s="76"/>
      <c r="G7" s="373"/>
      <c r="H7" s="373"/>
      <c r="I7" s="25"/>
      <c r="J7" s="25"/>
      <c r="K7" s="25"/>
      <c r="L7" s="25"/>
      <c r="M7" s="25"/>
      <c r="N7" s="25"/>
      <c r="O7" s="25"/>
      <c r="P7" s="25"/>
      <c r="Q7" s="25"/>
    </row>
    <row r="8" spans="1:17" ht="14.25">
      <c r="A8" s="78" t="s">
        <v>135</v>
      </c>
      <c r="B8" s="76"/>
      <c r="C8" s="80"/>
      <c r="D8" s="76"/>
      <c r="E8" s="78" t="s">
        <v>136</v>
      </c>
      <c r="F8" s="76"/>
      <c r="G8" s="371"/>
      <c r="H8" s="371"/>
      <c r="I8" s="25"/>
      <c r="J8" s="25"/>
      <c r="K8" s="25"/>
      <c r="L8" s="25"/>
      <c r="M8" s="25"/>
      <c r="N8" s="25"/>
      <c r="O8" s="25"/>
      <c r="P8" s="25"/>
      <c r="Q8" s="25"/>
    </row>
    <row r="9" spans="1:17" ht="14.25">
      <c r="A9" s="78" t="s">
        <v>181</v>
      </c>
      <c r="B9" s="76"/>
      <c r="C9" s="81"/>
      <c r="D9" s="76"/>
      <c r="E9" s="78" t="s">
        <v>137</v>
      </c>
      <c r="F9" s="76"/>
      <c r="G9" s="372"/>
      <c r="H9" s="371"/>
      <c r="I9" s="25"/>
      <c r="J9" s="25"/>
      <c r="K9" s="25"/>
      <c r="L9" s="25"/>
      <c r="M9" s="25"/>
      <c r="N9" s="25"/>
      <c r="O9" s="25"/>
      <c r="P9" s="25"/>
      <c r="Q9" s="25"/>
    </row>
    <row r="10" spans="1:17" ht="15">
      <c r="A10" s="78" t="s">
        <v>150</v>
      </c>
      <c r="B10" s="76"/>
      <c r="C10" s="82" t="s">
        <v>184</v>
      </c>
      <c r="D10" s="76"/>
      <c r="E10" s="370" t="s">
        <v>138</v>
      </c>
      <c r="F10" s="370"/>
      <c r="G10" s="370"/>
      <c r="H10" s="370"/>
      <c r="I10" s="25"/>
      <c r="J10" s="25"/>
      <c r="K10" s="25"/>
      <c r="L10" s="25"/>
      <c r="M10" s="25"/>
      <c r="N10" s="25"/>
      <c r="O10" s="25"/>
      <c r="P10" s="25"/>
      <c r="Q10" s="25"/>
    </row>
    <row r="11" spans="1:17" ht="14.25">
      <c r="A11" s="25" t="s">
        <v>182</v>
      </c>
      <c r="B11" s="25"/>
      <c r="C11" s="83" t="s">
        <v>183</v>
      </c>
      <c r="D11" s="76"/>
      <c r="E11" s="78" t="s">
        <v>27</v>
      </c>
      <c r="F11" s="76"/>
      <c r="G11" s="373"/>
      <c r="H11" s="373"/>
      <c r="I11" s="25"/>
      <c r="J11" s="25"/>
      <c r="K11" s="25"/>
      <c r="L11" s="25"/>
      <c r="M11" s="25"/>
      <c r="N11" s="25"/>
      <c r="O11" s="25"/>
      <c r="P11" s="25"/>
      <c r="Q11" s="25"/>
    </row>
    <row r="12" spans="1:17" ht="14.25">
      <c r="A12" s="78" t="s">
        <v>139</v>
      </c>
      <c r="B12" s="76"/>
      <c r="C12" s="84"/>
      <c r="D12" s="76"/>
      <c r="E12" s="78" t="s">
        <v>136</v>
      </c>
      <c r="F12" s="76"/>
      <c r="G12" s="371"/>
      <c r="H12" s="371"/>
      <c r="I12" s="25"/>
      <c r="J12" s="25"/>
      <c r="K12" s="25"/>
      <c r="L12" s="25"/>
      <c r="M12" s="25"/>
      <c r="N12" s="25"/>
      <c r="O12" s="25"/>
      <c r="P12" s="25"/>
      <c r="Q12" s="25"/>
    </row>
    <row r="13" spans="1:17" ht="14.25">
      <c r="A13" s="25"/>
      <c r="B13" s="76"/>
      <c r="C13" s="85"/>
      <c r="D13" s="25"/>
      <c r="E13" s="78" t="s">
        <v>137</v>
      </c>
      <c r="F13" s="76"/>
      <c r="G13" s="383"/>
      <c r="H13" s="384"/>
      <c r="I13" s="25"/>
      <c r="J13" s="25"/>
      <c r="K13" s="25"/>
      <c r="L13" s="25"/>
      <c r="M13" s="25"/>
      <c r="N13" s="25"/>
      <c r="O13" s="25"/>
      <c r="P13" s="25"/>
      <c r="Q13" s="25"/>
    </row>
    <row r="14" spans="1:17" ht="14.25">
      <c r="A14" s="25"/>
      <c r="B14" s="25"/>
      <c r="C14" s="85"/>
      <c r="D14" s="25"/>
      <c r="E14" s="76"/>
      <c r="F14" s="76"/>
      <c r="G14" s="25"/>
      <c r="H14" s="25"/>
      <c r="I14" s="25"/>
      <c r="J14" s="25"/>
      <c r="K14" s="86"/>
      <c r="L14" s="86"/>
      <c r="M14" s="86"/>
      <c r="N14" s="86"/>
      <c r="O14" s="86"/>
      <c r="P14" s="86"/>
      <c r="Q14" s="86"/>
    </row>
    <row r="15" spans="1:10" ht="15">
      <c r="A15" s="381" t="s">
        <v>140</v>
      </c>
      <c r="B15" s="381"/>
      <c r="C15" s="381"/>
      <c r="D15" s="381"/>
      <c r="E15" s="381"/>
      <c r="F15" s="381"/>
      <c r="G15" s="381"/>
      <c r="H15" s="381"/>
      <c r="I15" s="25"/>
      <c r="J15" s="25"/>
    </row>
    <row r="16" spans="1:10" ht="33" customHeight="1">
      <c r="A16" s="380" t="s">
        <v>145</v>
      </c>
      <c r="B16" s="380"/>
      <c r="C16" s="380"/>
      <c r="D16" s="380"/>
      <c r="E16" s="380"/>
      <c r="F16" s="380"/>
      <c r="G16" s="380"/>
      <c r="H16" s="380"/>
      <c r="I16" s="25"/>
      <c r="J16" s="25"/>
    </row>
    <row r="17" spans="1:10" ht="47.25" customHeight="1">
      <c r="A17" s="382" t="s">
        <v>177</v>
      </c>
      <c r="B17" s="382"/>
      <c r="C17" s="382"/>
      <c r="D17" s="382"/>
      <c r="E17" s="382"/>
      <c r="F17" s="382"/>
      <c r="G17" s="382"/>
      <c r="H17" s="382"/>
      <c r="I17" s="25"/>
      <c r="J17" s="25"/>
    </row>
    <row r="18" spans="1:10" ht="14.25">
      <c r="A18" s="87"/>
      <c r="B18" s="87"/>
      <c r="C18" s="87"/>
      <c r="D18" s="87"/>
      <c r="E18" s="87"/>
      <c r="F18" s="87"/>
      <c r="G18" s="87"/>
      <c r="H18" s="87"/>
      <c r="I18" s="25"/>
      <c r="J18" s="25"/>
    </row>
    <row r="19" spans="1:10" ht="14.25">
      <c r="A19" s="25"/>
      <c r="B19" s="25"/>
      <c r="C19" s="25"/>
      <c r="D19" s="25"/>
      <c r="E19" s="25"/>
      <c r="F19" s="25"/>
      <c r="G19" s="25"/>
      <c r="H19" s="25"/>
      <c r="I19" s="25"/>
      <c r="J19" s="25"/>
    </row>
    <row r="20" spans="1:10" ht="28.5" customHeight="1">
      <c r="A20" s="379" t="s">
        <v>146</v>
      </c>
      <c r="B20" s="377"/>
      <c r="C20" s="377"/>
      <c r="D20" s="377"/>
      <c r="E20" s="25"/>
      <c r="F20" s="25"/>
      <c r="G20" s="25"/>
      <c r="H20" s="25"/>
      <c r="I20" s="25"/>
      <c r="J20" s="25"/>
    </row>
    <row r="21" spans="1:10" ht="28.5" customHeight="1">
      <c r="A21" s="379"/>
      <c r="B21" s="376" t="s">
        <v>141</v>
      </c>
      <c r="C21" s="376"/>
      <c r="D21" s="376"/>
      <c r="E21" s="25"/>
      <c r="F21" s="25"/>
      <c r="G21" s="25"/>
      <c r="H21" s="25"/>
      <c r="I21" s="25"/>
      <c r="J21" s="25"/>
    </row>
    <row r="22" spans="1:10" ht="28.5" customHeight="1">
      <c r="A22" s="379"/>
      <c r="B22" s="88"/>
      <c r="C22" s="88"/>
      <c r="D22" s="88"/>
      <c r="E22" s="25"/>
      <c r="F22" s="378"/>
      <c r="G22" s="378"/>
      <c r="H22" s="25"/>
      <c r="I22" s="25"/>
      <c r="J22" s="25"/>
    </row>
    <row r="23" spans="1:10" ht="28.5" customHeight="1">
      <c r="A23" s="379"/>
      <c r="B23" s="376" t="s">
        <v>142</v>
      </c>
      <c r="C23" s="376"/>
      <c r="D23" s="376"/>
      <c r="E23" s="25"/>
      <c r="F23" s="376" t="s">
        <v>143</v>
      </c>
      <c r="G23" s="376"/>
      <c r="H23" s="25"/>
      <c r="I23" s="25"/>
      <c r="J23" s="25"/>
    </row>
    <row r="24" spans="1:10" ht="27.75" customHeight="1">
      <c r="A24" s="25"/>
      <c r="B24" s="89"/>
      <c r="C24" s="89"/>
      <c r="D24" s="89"/>
      <c r="E24" s="25"/>
      <c r="F24" s="25"/>
      <c r="G24" s="89"/>
      <c r="H24" s="25"/>
      <c r="I24" s="25"/>
      <c r="J24" s="63"/>
    </row>
    <row r="25" spans="1:10" ht="28.5" customHeight="1">
      <c r="A25" s="379" t="s">
        <v>144</v>
      </c>
      <c r="B25" s="377"/>
      <c r="C25" s="377"/>
      <c r="D25" s="377"/>
      <c r="E25" s="25"/>
      <c r="F25" s="25"/>
      <c r="G25" s="25"/>
      <c r="H25" s="25"/>
      <c r="I25" s="25"/>
      <c r="J25" s="25"/>
    </row>
    <row r="26" spans="1:10" ht="28.5" customHeight="1">
      <c r="A26" s="379"/>
      <c r="B26" s="376" t="s">
        <v>141</v>
      </c>
      <c r="C26" s="376"/>
      <c r="D26" s="376"/>
      <c r="E26" s="25"/>
      <c r="F26" s="25"/>
      <c r="G26" s="25"/>
      <c r="H26" s="25"/>
      <c r="I26" s="25"/>
      <c r="J26" s="25"/>
    </row>
    <row r="27" spans="1:10" ht="28.5" customHeight="1">
      <c r="A27" s="379"/>
      <c r="B27" s="88"/>
      <c r="C27" s="88"/>
      <c r="D27" s="88"/>
      <c r="E27" s="25"/>
      <c r="F27" s="378"/>
      <c r="G27" s="378"/>
      <c r="H27" s="25"/>
      <c r="I27" s="25"/>
      <c r="J27" s="25"/>
    </row>
    <row r="28" spans="1:10" ht="25.5" customHeight="1">
      <c r="A28" s="379"/>
      <c r="B28" s="385" t="s">
        <v>142</v>
      </c>
      <c r="C28" s="376"/>
      <c r="D28" s="376"/>
      <c r="E28" s="25"/>
      <c r="F28" s="376" t="s">
        <v>143</v>
      </c>
      <c r="G28" s="376"/>
      <c r="H28" s="25"/>
      <c r="I28" s="25"/>
      <c r="J28" s="25"/>
    </row>
    <row r="29" spans="1:10" ht="27.75" customHeight="1">
      <c r="A29" s="25"/>
      <c r="B29" s="25"/>
      <c r="C29" s="25"/>
      <c r="D29" s="25"/>
      <c r="E29" s="25"/>
      <c r="F29" s="25"/>
      <c r="G29" s="25"/>
      <c r="H29" s="25"/>
      <c r="I29" s="25"/>
      <c r="J29" s="25"/>
    </row>
    <row r="30" spans="1:10" ht="28.5" customHeight="1">
      <c r="A30" s="379" t="s">
        <v>195</v>
      </c>
      <c r="B30" s="377"/>
      <c r="C30" s="377"/>
      <c r="D30" s="377"/>
      <c r="E30" s="25"/>
      <c r="F30" s="25"/>
      <c r="G30" s="25"/>
      <c r="H30" s="25"/>
      <c r="I30" s="25"/>
      <c r="J30" s="25"/>
    </row>
    <row r="31" spans="1:10" ht="28.5" customHeight="1">
      <c r="A31" s="379"/>
      <c r="B31" s="376" t="s">
        <v>141</v>
      </c>
      <c r="C31" s="376"/>
      <c r="D31" s="376"/>
      <c r="E31" s="25"/>
      <c r="F31" s="25"/>
      <c r="G31" s="25"/>
      <c r="H31" s="25"/>
      <c r="I31" s="25"/>
      <c r="J31" s="25"/>
    </row>
    <row r="32" spans="1:10" ht="28.5" customHeight="1">
      <c r="A32" s="379"/>
      <c r="B32" s="88"/>
      <c r="C32" s="88"/>
      <c r="D32" s="88"/>
      <c r="E32" s="25"/>
      <c r="F32" s="378"/>
      <c r="G32" s="378"/>
      <c r="H32" s="25"/>
      <c r="I32" s="25"/>
      <c r="J32" s="25"/>
    </row>
    <row r="33" spans="1:10" ht="46.5" customHeight="1">
      <c r="A33" s="379"/>
      <c r="B33" s="385" t="s">
        <v>142</v>
      </c>
      <c r="C33" s="376"/>
      <c r="D33" s="376"/>
      <c r="E33" s="25"/>
      <c r="F33" s="376" t="s">
        <v>143</v>
      </c>
      <c r="G33" s="376"/>
      <c r="H33" s="25"/>
      <c r="I33" s="25"/>
      <c r="J33" s="25"/>
    </row>
    <row r="34" spans="1:10" ht="14.25">
      <c r="A34" s="374"/>
      <c r="B34" s="374"/>
      <c r="C34" s="374"/>
      <c r="D34" s="374"/>
      <c r="E34" s="374"/>
      <c r="F34" s="374"/>
      <c r="G34" s="374"/>
      <c r="H34" s="374"/>
      <c r="I34" s="25"/>
      <c r="J34" s="25"/>
    </row>
  </sheetData>
  <sheetProtection/>
  <mergeCells count="32">
    <mergeCell ref="A30:A33"/>
    <mergeCell ref="B30:D30"/>
    <mergeCell ref="B31:D31"/>
    <mergeCell ref="F32:G32"/>
    <mergeCell ref="B33:D33"/>
    <mergeCell ref="F33:G33"/>
    <mergeCell ref="A15:H15"/>
    <mergeCell ref="A17:H17"/>
    <mergeCell ref="G13:H13"/>
    <mergeCell ref="B20:D20"/>
    <mergeCell ref="B28:D28"/>
    <mergeCell ref="B23:D23"/>
    <mergeCell ref="F23:G23"/>
    <mergeCell ref="F28:G28"/>
    <mergeCell ref="F27:G27"/>
    <mergeCell ref="A34:H34"/>
    <mergeCell ref="A1:H1"/>
    <mergeCell ref="G7:H7"/>
    <mergeCell ref="B21:D21"/>
    <mergeCell ref="B25:D25"/>
    <mergeCell ref="B26:D26"/>
    <mergeCell ref="F22:G22"/>
    <mergeCell ref="A20:A23"/>
    <mergeCell ref="A25:A28"/>
    <mergeCell ref="A16:H16"/>
    <mergeCell ref="E6:H6"/>
    <mergeCell ref="G8:H8"/>
    <mergeCell ref="G9:H9"/>
    <mergeCell ref="G11:H11"/>
    <mergeCell ref="G12:H12"/>
    <mergeCell ref="A6:C6"/>
    <mergeCell ref="E10:H10"/>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Q62"/>
  <sheetViews>
    <sheetView zoomScalePageLayoutView="0" workbookViewId="0" topLeftCell="A59">
      <selection activeCell="H24" sqref="H24"/>
    </sheetView>
  </sheetViews>
  <sheetFormatPr defaultColWidth="9.00390625" defaultRowHeight="12"/>
  <cols>
    <col min="1" max="1" width="4.00390625" style="290" customWidth="1"/>
    <col min="2" max="2" width="11.00390625" style="290" customWidth="1"/>
    <col min="3" max="3" width="15.125" style="290" customWidth="1"/>
    <col min="4" max="4" width="10.75390625" style="290" bestFit="1" customWidth="1"/>
    <col min="5" max="5" width="11.00390625" style="290" customWidth="1"/>
    <col min="6" max="6" width="12.00390625" style="290" customWidth="1"/>
    <col min="7" max="7" width="11.75390625" style="290" bestFit="1" customWidth="1"/>
    <col min="8" max="8" width="12.25390625" style="290" customWidth="1"/>
    <col min="9" max="9" width="10.25390625" style="290" customWidth="1"/>
    <col min="10" max="10" width="8.625" style="290" customWidth="1"/>
    <col min="11" max="11" width="9.125" style="290" customWidth="1"/>
    <col min="12" max="12" width="15.625" style="290" customWidth="1"/>
    <col min="13" max="16" width="9.125" style="290" customWidth="1"/>
    <col min="17" max="17" width="19.625" style="290" customWidth="1"/>
    <col min="18" max="16384" width="9.125" style="290" customWidth="1"/>
  </cols>
  <sheetData>
    <row r="1" spans="1:10" s="289" customFormat="1" ht="15">
      <c r="A1" s="399" t="s">
        <v>178</v>
      </c>
      <c r="B1" s="399"/>
      <c r="C1" s="399"/>
      <c r="D1" s="399"/>
      <c r="E1" s="399"/>
      <c r="F1" s="399"/>
      <c r="G1" s="399"/>
      <c r="H1" s="399"/>
      <c r="I1" s="399"/>
      <c r="J1" s="399"/>
    </row>
    <row r="2" spans="1:10" ht="55.5" customHeight="1">
      <c r="A2" s="386" t="s">
        <v>148</v>
      </c>
      <c r="B2" s="386"/>
      <c r="C2" s="386"/>
      <c r="D2" s="386"/>
      <c r="E2" s="386"/>
      <c r="F2" s="386"/>
      <c r="G2" s="386"/>
      <c r="H2" s="386"/>
      <c r="I2" s="386"/>
      <c r="J2" s="386"/>
    </row>
    <row r="3" ht="14.25">
      <c r="D3" s="291"/>
    </row>
    <row r="4" spans="1:16" ht="15">
      <c r="A4" s="292" t="s">
        <v>149</v>
      </c>
      <c r="B4" s="293"/>
      <c r="C4" s="293"/>
      <c r="D4" s="293"/>
      <c r="E4" s="293"/>
      <c r="F4" s="293"/>
      <c r="G4" s="387"/>
      <c r="H4" s="387"/>
      <c r="I4" s="387"/>
      <c r="J4" s="387"/>
      <c r="L4" s="387"/>
      <c r="M4" s="387"/>
      <c r="N4" s="387"/>
      <c r="O4" s="387"/>
      <c r="P4" s="387"/>
    </row>
    <row r="5" spans="1:10" ht="34.5" customHeight="1">
      <c r="A5" s="394" t="s">
        <v>179</v>
      </c>
      <c r="B5" s="394"/>
      <c r="C5" s="394"/>
      <c r="D5" s="394"/>
      <c r="E5" s="394"/>
      <c r="F5" s="394"/>
      <c r="G5" s="394"/>
      <c r="H5" s="394"/>
      <c r="I5" s="394"/>
      <c r="J5" s="394"/>
    </row>
    <row r="6" spans="1:10" ht="118.5" customHeight="1">
      <c r="A6" s="395"/>
      <c r="B6" s="396"/>
      <c r="C6" s="396"/>
      <c r="D6" s="396"/>
      <c r="E6" s="396"/>
      <c r="F6" s="396"/>
      <c r="G6" s="396"/>
      <c r="H6" s="396"/>
      <c r="I6" s="396"/>
      <c r="J6" s="397"/>
    </row>
    <row r="7" spans="1:10" ht="14.25">
      <c r="A7" s="293"/>
      <c r="B7" s="293"/>
      <c r="C7" s="293"/>
      <c r="D7" s="293"/>
      <c r="E7" s="293"/>
      <c r="F7" s="293"/>
      <c r="G7" s="293"/>
      <c r="H7" s="293"/>
      <c r="I7" s="293"/>
      <c r="J7" s="293"/>
    </row>
    <row r="8" spans="1:14" s="297" customFormat="1" ht="14.25" hidden="1">
      <c r="A8" s="390">
        <v>0</v>
      </c>
      <c r="B8" s="390"/>
      <c r="C8" s="390"/>
      <c r="D8" s="390"/>
      <c r="E8" s="294">
        <v>0</v>
      </c>
      <c r="F8" s="295">
        <v>0</v>
      </c>
      <c r="G8" s="295">
        <v>0</v>
      </c>
      <c r="H8" s="296" t="str">
        <f>IF(G8&gt;0,((G8-F8)/F8),"n/a")</f>
        <v>n/a</v>
      </c>
      <c r="I8" s="392" t="s">
        <v>209</v>
      </c>
      <c r="J8" s="393"/>
      <c r="L8" s="298"/>
      <c r="M8" s="298"/>
      <c r="N8" s="298"/>
    </row>
    <row r="9" spans="1:14" s="297" customFormat="1" ht="14.25" hidden="1">
      <c r="A9" s="390">
        <v>0</v>
      </c>
      <c r="B9" s="390"/>
      <c r="C9" s="390"/>
      <c r="D9" s="390"/>
      <c r="E9" s="294">
        <v>0</v>
      </c>
      <c r="F9" s="295">
        <v>0</v>
      </c>
      <c r="G9" s="295">
        <v>0</v>
      </c>
      <c r="H9" s="296" t="str">
        <f>IF(G9&gt;0,((G9-F9)/F9),"n/a")</f>
        <v>n/a</v>
      </c>
      <c r="I9" s="392" t="s">
        <v>209</v>
      </c>
      <c r="J9" s="393"/>
      <c r="L9" s="298"/>
      <c r="M9" s="298"/>
      <c r="N9" s="298"/>
    </row>
    <row r="10" spans="1:14" s="297" customFormat="1" ht="14.25" hidden="1">
      <c r="A10" s="390">
        <v>0</v>
      </c>
      <c r="B10" s="390"/>
      <c r="C10" s="390"/>
      <c r="D10" s="390"/>
      <c r="E10" s="294">
        <v>0</v>
      </c>
      <c r="F10" s="295">
        <v>0</v>
      </c>
      <c r="G10" s="295">
        <v>0</v>
      </c>
      <c r="H10" s="296" t="str">
        <f>IF(G10&gt;0,((G10-F10)/F10),"n/a")</f>
        <v>n/a</v>
      </c>
      <c r="I10" s="392" t="s">
        <v>209</v>
      </c>
      <c r="J10" s="393"/>
      <c r="L10" s="298"/>
      <c r="M10" s="298"/>
      <c r="N10" s="298"/>
    </row>
    <row r="11" spans="1:14" s="297" customFormat="1" ht="14.25">
      <c r="A11" s="299"/>
      <c r="B11" s="299"/>
      <c r="C11" s="299"/>
      <c r="D11" s="300"/>
      <c r="E11" s="301"/>
      <c r="F11" s="301"/>
      <c r="G11" s="300"/>
      <c r="H11" s="302"/>
      <c r="I11" s="301"/>
      <c r="J11" s="301"/>
      <c r="L11" s="298"/>
      <c r="M11" s="298"/>
      <c r="N11" s="298"/>
    </row>
    <row r="12" spans="1:14" s="297" customFormat="1" ht="15">
      <c r="A12" s="388" t="s">
        <v>155</v>
      </c>
      <c r="B12" s="388"/>
      <c r="C12" s="388"/>
      <c r="D12" s="388"/>
      <c r="E12" s="388"/>
      <c r="F12" s="388"/>
      <c r="G12" s="388"/>
      <c r="H12" s="388"/>
      <c r="I12" s="388"/>
      <c r="J12" s="388"/>
      <c r="L12" s="298"/>
      <c r="M12" s="298"/>
      <c r="N12" s="298"/>
    </row>
    <row r="13" spans="1:12" s="297" customFormat="1" ht="33" customHeight="1">
      <c r="A13" s="389" t="s">
        <v>151</v>
      </c>
      <c r="B13" s="389"/>
      <c r="C13" s="389"/>
      <c r="D13" s="389"/>
      <c r="E13" s="389"/>
      <c r="F13" s="389"/>
      <c r="G13" s="389"/>
      <c r="H13" s="389"/>
      <c r="I13" s="389"/>
      <c r="J13" s="389"/>
      <c r="L13" s="303"/>
    </row>
    <row r="14" spans="1:12" s="297" customFormat="1" ht="14.25">
      <c r="A14" s="293"/>
      <c r="B14" s="293"/>
      <c r="C14" s="293"/>
      <c r="D14" s="293"/>
      <c r="E14" s="293"/>
      <c r="F14" s="293"/>
      <c r="G14" s="304"/>
      <c r="H14" s="304"/>
      <c r="I14" s="304"/>
      <c r="J14" s="304"/>
      <c r="L14" s="305"/>
    </row>
    <row r="15" spans="1:10" s="297" customFormat="1" ht="62.25" customHeight="1">
      <c r="A15" s="395"/>
      <c r="B15" s="396"/>
      <c r="C15" s="396"/>
      <c r="D15" s="396"/>
      <c r="E15" s="396"/>
      <c r="F15" s="396"/>
      <c r="G15" s="396"/>
      <c r="H15" s="396"/>
      <c r="I15" s="396"/>
      <c r="J15" s="397"/>
    </row>
    <row r="16" spans="1:10" s="297" customFormat="1" ht="14.25">
      <c r="A16" s="293"/>
      <c r="B16" s="293"/>
      <c r="C16" s="293"/>
      <c r="D16" s="293"/>
      <c r="E16" s="293"/>
      <c r="F16" s="293"/>
      <c r="G16" s="304"/>
      <c r="H16" s="304"/>
      <c r="I16" s="304"/>
      <c r="J16" s="304"/>
    </row>
    <row r="17" spans="1:14" ht="15">
      <c r="A17" s="306" t="s">
        <v>156</v>
      </c>
      <c r="B17" s="293"/>
      <c r="C17" s="293"/>
      <c r="D17" s="293"/>
      <c r="E17" s="293"/>
      <c r="F17" s="293"/>
      <c r="G17" s="304"/>
      <c r="H17" s="304"/>
      <c r="I17" s="304"/>
      <c r="J17" s="304"/>
      <c r="L17" s="307"/>
      <c r="M17" s="307"/>
      <c r="N17" s="307"/>
    </row>
    <row r="18" spans="1:14" ht="14.25">
      <c r="A18" s="308" t="s">
        <v>152</v>
      </c>
      <c r="B18" s="293"/>
      <c r="C18" s="293"/>
      <c r="D18" s="293"/>
      <c r="E18" s="293"/>
      <c r="F18" s="293"/>
      <c r="G18" s="304"/>
      <c r="H18" s="304"/>
      <c r="I18" s="304"/>
      <c r="J18" s="304"/>
      <c r="L18" s="307"/>
      <c r="M18" s="307"/>
      <c r="N18" s="307"/>
    </row>
    <row r="19" spans="1:14" ht="14.25">
      <c r="A19" s="293"/>
      <c r="B19" s="293"/>
      <c r="C19" s="293"/>
      <c r="D19" s="293"/>
      <c r="E19" s="293"/>
      <c r="F19" s="293"/>
      <c r="G19" s="304"/>
      <c r="H19" s="304"/>
      <c r="I19" s="304"/>
      <c r="J19" s="304"/>
      <c r="L19" s="307"/>
      <c r="M19" s="307"/>
      <c r="N19" s="307"/>
    </row>
    <row r="20" spans="1:14" ht="12.75" customHeight="1">
      <c r="A20" s="293"/>
      <c r="B20" s="293"/>
      <c r="C20" s="293"/>
      <c r="D20" s="309"/>
      <c r="E20" s="293"/>
      <c r="F20" s="293"/>
      <c r="G20" s="304"/>
      <c r="H20" s="304"/>
      <c r="I20" s="304"/>
      <c r="J20" s="304"/>
      <c r="L20" s="307"/>
      <c r="M20" s="307"/>
      <c r="N20" s="307"/>
    </row>
    <row r="21" spans="1:10" s="297" customFormat="1" ht="14.25">
      <c r="A21" s="293"/>
      <c r="B21" s="293"/>
      <c r="C21" s="293"/>
      <c r="D21" s="293"/>
      <c r="E21" s="293"/>
      <c r="F21" s="293"/>
      <c r="G21" s="304"/>
      <c r="H21" s="304"/>
      <c r="I21" s="304"/>
      <c r="J21" s="304"/>
    </row>
    <row r="22" spans="1:14" ht="15">
      <c r="A22" s="306" t="s">
        <v>157</v>
      </c>
      <c r="B22" s="293"/>
      <c r="C22" s="293"/>
      <c r="D22" s="293"/>
      <c r="E22" s="293"/>
      <c r="F22" s="293"/>
      <c r="G22" s="304"/>
      <c r="H22" s="304"/>
      <c r="I22" s="304"/>
      <c r="J22" s="304"/>
      <c r="L22" s="307"/>
      <c r="M22" s="307"/>
      <c r="N22" s="307"/>
    </row>
    <row r="23" spans="1:14" ht="14.25">
      <c r="A23" s="308" t="s">
        <v>153</v>
      </c>
      <c r="B23" s="293"/>
      <c r="C23" s="293"/>
      <c r="D23" s="293"/>
      <c r="E23" s="293"/>
      <c r="F23" s="293"/>
      <c r="G23" s="304"/>
      <c r="H23" s="304"/>
      <c r="I23" s="304"/>
      <c r="J23" s="304"/>
      <c r="L23" s="307"/>
      <c r="M23" s="307"/>
      <c r="N23" s="307"/>
    </row>
    <row r="24" spans="1:14" ht="14.25">
      <c r="A24" s="293"/>
      <c r="B24" s="293"/>
      <c r="C24" s="293"/>
      <c r="D24" s="293"/>
      <c r="E24" s="293"/>
      <c r="F24" s="293"/>
      <c r="G24" s="304"/>
      <c r="H24" s="304"/>
      <c r="I24" s="304"/>
      <c r="J24" s="304"/>
      <c r="L24" s="307"/>
      <c r="M24" s="307"/>
      <c r="N24" s="307"/>
    </row>
    <row r="25" spans="1:14" ht="14.25">
      <c r="A25" s="293"/>
      <c r="B25" s="293"/>
      <c r="C25" s="293"/>
      <c r="D25" s="309"/>
      <c r="E25" s="293"/>
      <c r="F25" s="293"/>
      <c r="G25" s="304"/>
      <c r="H25" s="304"/>
      <c r="I25" s="304"/>
      <c r="J25" s="304"/>
      <c r="L25" s="307"/>
      <c r="M25" s="307"/>
      <c r="N25" s="307"/>
    </row>
    <row r="26" spans="1:14" ht="15">
      <c r="A26" s="388" t="s">
        <v>158</v>
      </c>
      <c r="B26" s="388"/>
      <c r="C26" s="388"/>
      <c r="D26" s="388"/>
      <c r="E26" s="388"/>
      <c r="F26" s="388"/>
      <c r="G26" s="388"/>
      <c r="H26" s="388"/>
      <c r="I26" s="388"/>
      <c r="J26" s="388"/>
      <c r="L26" s="307"/>
      <c r="M26" s="307"/>
      <c r="N26" s="307"/>
    </row>
    <row r="27" spans="1:14" ht="12.75" customHeight="1">
      <c r="A27" s="400" t="s">
        <v>154</v>
      </c>
      <c r="B27" s="400"/>
      <c r="C27" s="400"/>
      <c r="D27" s="400"/>
      <c r="E27" s="400"/>
      <c r="F27" s="400"/>
      <c r="G27" s="400"/>
      <c r="H27" s="400"/>
      <c r="I27" s="400"/>
      <c r="J27" s="400"/>
      <c r="L27" s="307"/>
      <c r="M27" s="307"/>
      <c r="N27" s="307"/>
    </row>
    <row r="28" spans="1:14" ht="12.75" customHeight="1">
      <c r="A28" s="293"/>
      <c r="B28" s="293"/>
      <c r="C28" s="293"/>
      <c r="D28" s="293"/>
      <c r="E28" s="293"/>
      <c r="F28" s="293"/>
      <c r="G28" s="293"/>
      <c r="H28" s="293"/>
      <c r="I28" s="293"/>
      <c r="J28" s="293"/>
      <c r="L28" s="307"/>
      <c r="M28" s="307"/>
      <c r="N28" s="307"/>
    </row>
    <row r="29" spans="1:17" ht="12.75" customHeight="1">
      <c r="A29" s="293"/>
      <c r="B29" s="293"/>
      <c r="C29" s="293"/>
      <c r="D29" s="293"/>
      <c r="E29" s="293"/>
      <c r="F29" s="293"/>
      <c r="G29" s="293"/>
      <c r="H29" s="293"/>
      <c r="I29" s="293"/>
      <c r="J29" s="293"/>
      <c r="L29" s="307"/>
      <c r="M29" s="307"/>
      <c r="N29" s="307"/>
      <c r="Q29" s="310"/>
    </row>
    <row r="30" spans="1:17" ht="12.75" customHeight="1">
      <c r="A30" s="293"/>
      <c r="B30" s="293"/>
      <c r="C30" s="293"/>
      <c r="D30" s="293"/>
      <c r="E30" s="293"/>
      <c r="F30" s="293"/>
      <c r="G30" s="293"/>
      <c r="H30" s="293"/>
      <c r="I30" s="293"/>
      <c r="J30" s="293"/>
      <c r="L30" s="307"/>
      <c r="M30" s="307"/>
      <c r="N30" s="307"/>
      <c r="Q30" s="310"/>
    </row>
    <row r="31" spans="1:17" ht="12.75" customHeight="1">
      <c r="A31" s="308" t="s">
        <v>159</v>
      </c>
      <c r="B31" s="293"/>
      <c r="C31" s="293"/>
      <c r="D31" s="293"/>
      <c r="E31" s="293"/>
      <c r="F31" s="293"/>
      <c r="G31" s="293"/>
      <c r="H31" s="293"/>
      <c r="I31" s="293"/>
      <c r="J31" s="293"/>
      <c r="L31" s="307"/>
      <c r="M31" s="307"/>
      <c r="N31" s="307"/>
      <c r="Q31" s="310"/>
    </row>
    <row r="32" spans="1:17" ht="18.75" customHeight="1">
      <c r="A32" s="293"/>
      <c r="B32" s="293"/>
      <c r="C32" s="311" t="s">
        <v>162</v>
      </c>
      <c r="D32" s="312"/>
      <c r="E32" s="293"/>
      <c r="F32" s="293"/>
      <c r="G32" s="293"/>
      <c r="H32" s="293"/>
      <c r="I32" s="293"/>
      <c r="J32" s="293"/>
      <c r="L32" s="307"/>
      <c r="M32" s="307"/>
      <c r="N32" s="307"/>
      <c r="Q32" s="310"/>
    </row>
    <row r="33" spans="1:17" ht="9" customHeight="1">
      <c r="A33" s="293"/>
      <c r="B33" s="293"/>
      <c r="C33" s="311"/>
      <c r="D33" s="293"/>
      <c r="E33" s="293"/>
      <c r="F33" s="293"/>
      <c r="G33" s="293"/>
      <c r="H33" s="293"/>
      <c r="I33" s="293"/>
      <c r="J33" s="293"/>
      <c r="L33" s="307"/>
      <c r="M33" s="307"/>
      <c r="N33" s="307"/>
      <c r="Q33" s="310"/>
    </row>
    <row r="34" spans="1:17" ht="18.75" customHeight="1">
      <c r="A34" s="293"/>
      <c r="B34" s="293"/>
      <c r="C34" s="311" t="s">
        <v>162</v>
      </c>
      <c r="D34" s="312"/>
      <c r="E34" s="293"/>
      <c r="F34" s="293"/>
      <c r="G34" s="293"/>
      <c r="H34" s="293"/>
      <c r="I34" s="293"/>
      <c r="J34" s="293"/>
      <c r="L34" s="307"/>
      <c r="M34" s="307"/>
      <c r="N34" s="307"/>
      <c r="Q34" s="310"/>
    </row>
    <row r="35" spans="1:17" ht="9" customHeight="1">
      <c r="A35" s="293"/>
      <c r="B35" s="293"/>
      <c r="C35" s="311"/>
      <c r="D35" s="293"/>
      <c r="E35" s="293"/>
      <c r="F35" s="293"/>
      <c r="G35" s="293"/>
      <c r="H35" s="293"/>
      <c r="I35" s="293"/>
      <c r="J35" s="293"/>
      <c r="L35" s="307"/>
      <c r="M35" s="307"/>
      <c r="N35" s="307"/>
      <c r="Q35" s="310"/>
    </row>
    <row r="36" spans="1:17" ht="18.75" customHeight="1">
      <c r="A36" s="293"/>
      <c r="B36" s="293"/>
      <c r="C36" s="311" t="s">
        <v>162</v>
      </c>
      <c r="D36" s="312"/>
      <c r="E36" s="293"/>
      <c r="F36" s="293"/>
      <c r="G36" s="293"/>
      <c r="H36" s="293"/>
      <c r="I36" s="293"/>
      <c r="J36" s="293"/>
      <c r="L36" s="307"/>
      <c r="M36" s="307"/>
      <c r="N36" s="307"/>
      <c r="Q36" s="310"/>
    </row>
    <row r="37" spans="1:17" ht="12.75" customHeight="1">
      <c r="A37" s="293"/>
      <c r="B37" s="293"/>
      <c r="C37" s="293"/>
      <c r="D37" s="293"/>
      <c r="E37" s="293"/>
      <c r="F37" s="293"/>
      <c r="G37" s="293"/>
      <c r="H37" s="293"/>
      <c r="I37" s="293"/>
      <c r="J37" s="293"/>
      <c r="L37" s="307"/>
      <c r="M37" s="307"/>
      <c r="N37" s="307"/>
      <c r="Q37" s="310"/>
    </row>
    <row r="38" spans="1:17" ht="12.75" customHeight="1">
      <c r="A38" s="308" t="s">
        <v>160</v>
      </c>
      <c r="B38" s="293"/>
      <c r="C38" s="293"/>
      <c r="D38" s="293"/>
      <c r="E38" s="293"/>
      <c r="F38" s="293"/>
      <c r="G38" s="293"/>
      <c r="H38" s="293"/>
      <c r="I38" s="293"/>
      <c r="J38" s="293"/>
      <c r="L38" s="307"/>
      <c r="M38" s="307"/>
      <c r="N38" s="307"/>
      <c r="Q38" s="310"/>
    </row>
    <row r="39" spans="1:17" ht="23.25" customHeight="1">
      <c r="A39" s="293"/>
      <c r="B39" s="293"/>
      <c r="C39" s="311" t="s">
        <v>164</v>
      </c>
      <c r="D39" s="312" t="s">
        <v>165</v>
      </c>
      <c r="E39" s="293"/>
      <c r="F39" s="293"/>
      <c r="G39" s="293"/>
      <c r="H39" s="293"/>
      <c r="I39" s="293"/>
      <c r="J39" s="293"/>
      <c r="L39" s="307"/>
      <c r="M39" s="307"/>
      <c r="N39" s="307"/>
      <c r="Q39" s="310"/>
    </row>
    <row r="40" spans="1:17" ht="12.75" customHeight="1">
      <c r="A40" s="293"/>
      <c r="B40" s="293"/>
      <c r="C40" s="311"/>
      <c r="D40" s="293"/>
      <c r="E40" s="293"/>
      <c r="F40" s="293"/>
      <c r="G40" s="293"/>
      <c r="H40" s="293"/>
      <c r="I40" s="293"/>
      <c r="J40" s="293"/>
      <c r="L40" s="307"/>
      <c r="M40" s="307"/>
      <c r="N40" s="307"/>
      <c r="Q40" s="310"/>
    </row>
    <row r="41" spans="1:17" ht="22.5" customHeight="1">
      <c r="A41" s="293"/>
      <c r="B41" s="293"/>
      <c r="C41" s="311" t="s">
        <v>166</v>
      </c>
      <c r="D41" s="312" t="s">
        <v>165</v>
      </c>
      <c r="E41" s="293"/>
      <c r="F41" s="293"/>
      <c r="G41" s="293"/>
      <c r="H41" s="293"/>
      <c r="I41" s="293"/>
      <c r="J41" s="293"/>
      <c r="L41" s="307"/>
      <c r="M41" s="307"/>
      <c r="N41" s="307"/>
      <c r="Q41" s="310"/>
    </row>
    <row r="42" spans="1:17" ht="12.75" customHeight="1">
      <c r="A42" s="293"/>
      <c r="B42" s="293"/>
      <c r="C42" s="293"/>
      <c r="D42" s="293"/>
      <c r="E42" s="293"/>
      <c r="F42" s="293"/>
      <c r="G42" s="293"/>
      <c r="H42" s="293"/>
      <c r="I42" s="293"/>
      <c r="J42" s="293"/>
      <c r="L42" s="307"/>
      <c r="M42" s="307"/>
      <c r="N42" s="307"/>
      <c r="Q42" s="310"/>
    </row>
    <row r="43" spans="1:17" ht="26.25" customHeight="1">
      <c r="A43" s="391" t="s">
        <v>161</v>
      </c>
      <c r="B43" s="391"/>
      <c r="C43" s="391"/>
      <c r="D43" s="391"/>
      <c r="E43" s="391"/>
      <c r="F43" s="391"/>
      <c r="G43" s="391"/>
      <c r="H43" s="391"/>
      <c r="I43" s="391"/>
      <c r="J43" s="391"/>
      <c r="L43" s="307"/>
      <c r="M43" s="307"/>
      <c r="N43" s="307"/>
      <c r="Q43" s="310"/>
    </row>
    <row r="44" spans="1:17" ht="19.5" customHeight="1">
      <c r="A44" s="293"/>
      <c r="B44" s="293" t="s">
        <v>162</v>
      </c>
      <c r="C44" s="312"/>
      <c r="D44" s="293"/>
      <c r="E44" s="293"/>
      <c r="F44" s="293"/>
      <c r="G44" s="293"/>
      <c r="H44" s="293"/>
      <c r="I44" s="293"/>
      <c r="J44" s="293"/>
      <c r="L44" s="307"/>
      <c r="M44" s="307"/>
      <c r="N44" s="307"/>
      <c r="Q44" s="310"/>
    </row>
    <row r="45" spans="1:17" ht="12.75" customHeight="1">
      <c r="A45" s="293"/>
      <c r="B45" s="293"/>
      <c r="C45" s="313"/>
      <c r="D45" s="293"/>
      <c r="E45" s="293"/>
      <c r="F45" s="293"/>
      <c r="G45" s="293"/>
      <c r="H45" s="293"/>
      <c r="I45" s="293"/>
      <c r="J45" s="293"/>
      <c r="L45" s="307"/>
      <c r="M45" s="307"/>
      <c r="N45" s="307"/>
      <c r="Q45" s="310"/>
    </row>
    <row r="46" spans="1:17" ht="26.25" customHeight="1">
      <c r="A46" s="391" t="s">
        <v>163</v>
      </c>
      <c r="B46" s="391"/>
      <c r="C46" s="391"/>
      <c r="D46" s="391"/>
      <c r="E46" s="391"/>
      <c r="F46" s="391"/>
      <c r="G46" s="391"/>
      <c r="H46" s="391"/>
      <c r="I46" s="391"/>
      <c r="J46" s="391"/>
      <c r="L46" s="307"/>
      <c r="M46" s="307"/>
      <c r="N46" s="307"/>
      <c r="Q46" s="310"/>
    </row>
    <row r="47" spans="1:17" ht="18" customHeight="1">
      <c r="A47" s="293"/>
      <c r="B47" s="293" t="s">
        <v>162</v>
      </c>
      <c r="C47" s="312"/>
      <c r="D47" s="293"/>
      <c r="E47" s="293"/>
      <c r="F47" s="293"/>
      <c r="G47" s="293"/>
      <c r="H47" s="293"/>
      <c r="I47" s="293"/>
      <c r="J47" s="293"/>
      <c r="L47" s="307"/>
      <c r="M47" s="307"/>
      <c r="N47" s="307"/>
      <c r="Q47" s="310"/>
    </row>
    <row r="48" spans="1:17" ht="19.5" customHeight="1">
      <c r="A48" s="293"/>
      <c r="B48" s="293" t="s">
        <v>162</v>
      </c>
      <c r="C48" s="312"/>
      <c r="D48" s="293"/>
      <c r="E48" s="293"/>
      <c r="F48" s="293"/>
      <c r="G48" s="293"/>
      <c r="H48" s="293"/>
      <c r="I48" s="293"/>
      <c r="J48" s="293"/>
      <c r="L48" s="307"/>
      <c r="M48" s="307"/>
      <c r="N48" s="307"/>
      <c r="Q48" s="310"/>
    </row>
    <row r="49" spans="1:17" ht="12.75" customHeight="1">
      <c r="A49" s="293"/>
      <c r="B49" s="293"/>
      <c r="C49" s="313"/>
      <c r="D49" s="293"/>
      <c r="E49" s="293"/>
      <c r="F49" s="293"/>
      <c r="G49" s="293"/>
      <c r="H49" s="293"/>
      <c r="I49" s="293"/>
      <c r="J49" s="293"/>
      <c r="L49" s="307"/>
      <c r="M49" s="307"/>
      <c r="N49" s="307"/>
      <c r="Q49" s="310"/>
    </row>
    <row r="50" spans="1:10" ht="15">
      <c r="A50" s="388" t="s">
        <v>180</v>
      </c>
      <c r="B50" s="388"/>
      <c r="C50" s="388"/>
      <c r="D50" s="388"/>
      <c r="E50" s="388"/>
      <c r="F50" s="388"/>
      <c r="G50" s="388"/>
      <c r="H50" s="388"/>
      <c r="I50" s="388"/>
      <c r="J50" s="388"/>
    </row>
    <row r="51" spans="1:10" ht="98.25" customHeight="1">
      <c r="A51" s="395"/>
      <c r="B51" s="396"/>
      <c r="C51" s="396"/>
      <c r="D51" s="396"/>
      <c r="E51" s="396"/>
      <c r="F51" s="396"/>
      <c r="G51" s="396"/>
      <c r="H51" s="396"/>
      <c r="I51" s="396"/>
      <c r="J51" s="397"/>
    </row>
    <row r="52" spans="1:10" ht="15">
      <c r="A52" s="314"/>
      <c r="B52" s="314"/>
      <c r="C52" s="314"/>
      <c r="D52" s="314"/>
      <c r="E52" s="314"/>
      <c r="F52" s="314"/>
      <c r="G52" s="314"/>
      <c r="H52" s="314"/>
      <c r="I52" s="314"/>
      <c r="J52" s="314"/>
    </row>
    <row r="53" ht="15">
      <c r="A53" s="315" t="s">
        <v>187</v>
      </c>
    </row>
    <row r="54" ht="14.25">
      <c r="A54" s="316" t="s">
        <v>188</v>
      </c>
    </row>
    <row r="55" ht="20.25" customHeight="1"/>
    <row r="56" ht="18.75" customHeight="1"/>
    <row r="57" ht="14.25"/>
    <row r="58" spans="1:10" ht="99" customHeight="1">
      <c r="A58" s="395"/>
      <c r="B58" s="396"/>
      <c r="C58" s="396"/>
      <c r="D58" s="396"/>
      <c r="E58" s="396"/>
      <c r="F58" s="396"/>
      <c r="G58" s="396"/>
      <c r="H58" s="396"/>
      <c r="I58" s="396"/>
      <c r="J58" s="397"/>
    </row>
    <row r="60" ht="15">
      <c r="A60" s="315" t="s">
        <v>205</v>
      </c>
    </row>
    <row r="61" spans="1:10" ht="75.75" customHeight="1">
      <c r="A61" s="398" t="s">
        <v>206</v>
      </c>
      <c r="B61" s="398"/>
      <c r="C61" s="398"/>
      <c r="D61" s="398"/>
      <c r="E61" s="398"/>
      <c r="F61" s="398"/>
      <c r="G61" s="398"/>
      <c r="H61" s="398"/>
      <c r="I61" s="398"/>
      <c r="J61" s="398"/>
    </row>
    <row r="62" spans="1:10" ht="99" customHeight="1">
      <c r="A62" s="395"/>
      <c r="B62" s="396"/>
      <c r="C62" s="396"/>
      <c r="D62" s="396"/>
      <c r="E62" s="396"/>
      <c r="F62" s="396"/>
      <c r="G62" s="396"/>
      <c r="H62" s="396"/>
      <c r="I62" s="396"/>
      <c r="J62" s="397"/>
    </row>
  </sheetData>
  <sheetProtection/>
  <mergeCells count="24">
    <mergeCell ref="A1:J1"/>
    <mergeCell ref="A58:J58"/>
    <mergeCell ref="A15:J15"/>
    <mergeCell ref="A26:J26"/>
    <mergeCell ref="A27:J27"/>
    <mergeCell ref="A50:J50"/>
    <mergeCell ref="A51:J51"/>
    <mergeCell ref="A9:D9"/>
    <mergeCell ref="I9:J9"/>
    <mergeCell ref="A10:D10"/>
    <mergeCell ref="L4:P4"/>
    <mergeCell ref="A5:J5"/>
    <mergeCell ref="A6:J6"/>
    <mergeCell ref="A61:J61"/>
    <mergeCell ref="A62:J62"/>
    <mergeCell ref="I8:J8"/>
    <mergeCell ref="A46:J46"/>
    <mergeCell ref="A2:J2"/>
    <mergeCell ref="G4:J4"/>
    <mergeCell ref="A12:J12"/>
    <mergeCell ref="A13:J13"/>
    <mergeCell ref="A8:D8"/>
    <mergeCell ref="A43:J43"/>
    <mergeCell ref="I10:J10"/>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64"/>
  <sheetViews>
    <sheetView zoomScalePageLayoutView="0" workbookViewId="0" topLeftCell="A25">
      <selection activeCell="L26" sqref="L26"/>
    </sheetView>
  </sheetViews>
  <sheetFormatPr defaultColWidth="11.375" defaultRowHeight="12"/>
  <cols>
    <col min="1" max="1" width="3.625" style="44" customWidth="1"/>
    <col min="2" max="2" width="35.25390625" style="44" customWidth="1"/>
    <col min="3" max="4" width="14.875" style="44" customWidth="1"/>
    <col min="5" max="5" width="20.25390625" style="44" customWidth="1"/>
    <col min="6" max="9" width="15.75390625" style="44" customWidth="1"/>
    <col min="10" max="16384" width="11.375" style="44" customWidth="1"/>
  </cols>
  <sheetData>
    <row r="1" s="132" customFormat="1" ht="17.25" customHeight="1">
      <c r="A1" s="131" t="s">
        <v>196</v>
      </c>
    </row>
    <row r="2" spans="1:6" s="132" customFormat="1" ht="17.25" customHeight="1">
      <c r="A2" s="133" t="s">
        <v>110</v>
      </c>
      <c r="B2" s="133"/>
      <c r="C2" s="404" t="str">
        <f>'Rate Approval Form'!C11</f>
        <v>" " Service Center</v>
      </c>
      <c r="D2" s="404"/>
      <c r="E2" s="404"/>
      <c r="F2" s="319" t="str">
        <f>'Rate Approval Form'!C10</f>
        <v>628XXXXX</v>
      </c>
    </row>
    <row r="3" ht="13.5" customHeight="1"/>
    <row r="4" spans="5:8" ht="22.5" customHeight="1">
      <c r="E4" s="405" t="s">
        <v>193</v>
      </c>
      <c r="F4" s="406"/>
      <c r="G4" s="406"/>
      <c r="H4" s="407"/>
    </row>
    <row r="5" ht="19.5" customHeight="1">
      <c r="E5" s="208">
        <v>6</v>
      </c>
    </row>
    <row r="6" spans="2:8" ht="12">
      <c r="B6" s="134"/>
      <c r="C6" s="135" t="s">
        <v>227</v>
      </c>
      <c r="D6" s="136"/>
      <c r="E6" s="137" t="s">
        <v>228</v>
      </c>
      <c r="F6" s="135" t="s">
        <v>212</v>
      </c>
      <c r="G6" s="138" t="s">
        <v>229</v>
      </c>
      <c r="H6" s="138" t="s">
        <v>230</v>
      </c>
    </row>
    <row r="7" spans="2:8" ht="12">
      <c r="B7" s="139"/>
      <c r="C7" s="140"/>
      <c r="D7" s="141"/>
      <c r="E7" s="142"/>
      <c r="F7" s="140"/>
      <c r="G7" s="143"/>
      <c r="H7" s="143"/>
    </row>
    <row r="8" spans="2:10" ht="12">
      <c r="B8" s="139" t="s">
        <v>107</v>
      </c>
      <c r="C8" s="150">
        <f>E37</f>
        <v>2000</v>
      </c>
      <c r="D8" s="173"/>
      <c r="E8" s="9">
        <f>G14</f>
        <v>2000</v>
      </c>
      <c r="F8" s="245">
        <f>E8</f>
        <v>2000</v>
      </c>
      <c r="G8" s="245">
        <f>H14</f>
        <v>0</v>
      </c>
      <c r="H8" s="206">
        <v>0</v>
      </c>
      <c r="I8" s="318">
        <f>AVERAGE(F8:H8)</f>
        <v>666.6666666666666</v>
      </c>
      <c r="J8" s="159" t="s">
        <v>211</v>
      </c>
    </row>
    <row r="9" spans="2:8" ht="12">
      <c r="B9" s="139"/>
      <c r="C9" s="144"/>
      <c r="D9" s="145"/>
      <c r="E9" s="146"/>
      <c r="F9" s="144"/>
      <c r="G9" s="152"/>
      <c r="H9" s="152"/>
    </row>
    <row r="10" spans="2:8" ht="12">
      <c r="B10" s="147" t="s">
        <v>3</v>
      </c>
      <c r="C10" s="150">
        <f>E49</f>
        <v>301240.58</v>
      </c>
      <c r="D10" s="173"/>
      <c r="E10" s="204">
        <v>0</v>
      </c>
      <c r="F10" s="320">
        <f>(E10/$E$5)*12</f>
        <v>0</v>
      </c>
      <c r="G10" s="206">
        <v>2000</v>
      </c>
      <c r="H10" s="206">
        <v>0</v>
      </c>
    </row>
    <row r="11" spans="2:8" ht="12">
      <c r="B11" s="148" t="s">
        <v>2</v>
      </c>
      <c r="C11" s="190">
        <f>E36</f>
        <v>259967.1702</v>
      </c>
      <c r="D11" s="173"/>
      <c r="E11" s="205">
        <v>0</v>
      </c>
      <c r="F11" s="321">
        <f>(E11/$E$5)*12</f>
        <v>0</v>
      </c>
      <c r="G11" s="207">
        <v>0</v>
      </c>
      <c r="H11" s="207">
        <v>0</v>
      </c>
    </row>
    <row r="12" spans="2:8" ht="12">
      <c r="B12" s="149" t="s">
        <v>108</v>
      </c>
      <c r="C12" s="174">
        <f>C10-C11</f>
        <v>41273.40980000002</v>
      </c>
      <c r="D12" s="175"/>
      <c r="E12" s="176">
        <f>E10-E11</f>
        <v>0</v>
      </c>
      <c r="F12" s="174">
        <f>F10-F11</f>
        <v>0</v>
      </c>
      <c r="G12" s="174">
        <f>G10-G11</f>
        <v>2000</v>
      </c>
      <c r="H12" s="174">
        <f>H10-H11</f>
        <v>0</v>
      </c>
    </row>
    <row r="13" spans="2:8" ht="12">
      <c r="B13" s="139"/>
      <c r="C13" s="150"/>
      <c r="D13" s="151"/>
      <c r="E13" s="9"/>
      <c r="F13" s="152"/>
      <c r="G13" s="152"/>
      <c r="H13" s="152"/>
    </row>
    <row r="14" spans="2:8" ht="12">
      <c r="B14" s="139" t="s">
        <v>109</v>
      </c>
      <c r="C14" s="177">
        <f>C8+C12</f>
        <v>43273.40980000002</v>
      </c>
      <c r="D14" s="178"/>
      <c r="E14" s="246">
        <f>E8+E12</f>
        <v>2000</v>
      </c>
      <c r="F14" s="245">
        <f>F8+F12</f>
        <v>2000</v>
      </c>
      <c r="G14" s="245">
        <f>G8+G12</f>
        <v>2000</v>
      </c>
      <c r="H14" s="245">
        <f>H8+H12</f>
        <v>0</v>
      </c>
    </row>
    <row r="15" spans="2:8" ht="12">
      <c r="B15" s="153"/>
      <c r="C15" s="154"/>
      <c r="D15" s="145"/>
      <c r="E15" s="155"/>
      <c r="F15" s="156"/>
      <c r="G15" s="156"/>
      <c r="H15" s="156"/>
    </row>
    <row r="16" spans="2:6" ht="12">
      <c r="B16" s="157"/>
      <c r="C16" s="145"/>
      <c r="E16" s="157"/>
      <c r="F16" s="157"/>
    </row>
    <row r="17" ht="12">
      <c r="C17" s="158"/>
    </row>
    <row r="18" spans="2:3" ht="12">
      <c r="B18" s="159" t="s">
        <v>192</v>
      </c>
      <c r="C18" s="158"/>
    </row>
    <row r="19" spans="2:3" ht="12">
      <c r="B19" s="44" t="s">
        <v>96</v>
      </c>
      <c r="C19" s="179">
        <f>E36*(60/360)</f>
        <v>43327.861699999994</v>
      </c>
    </row>
    <row r="20" spans="2:4" ht="12">
      <c r="B20" s="44" t="s">
        <v>231</v>
      </c>
      <c r="C20" s="249">
        <f>SUM(E37:E38)</f>
        <v>43327.8617</v>
      </c>
      <c r="D20" s="160"/>
    </row>
    <row r="21" ht="12">
      <c r="D21" s="160"/>
    </row>
    <row r="22" ht="12"/>
    <row r="23" ht="12">
      <c r="B23" s="161" t="s">
        <v>57</v>
      </c>
    </row>
    <row r="24" spans="2:6" s="43" customFormat="1" ht="39.75" customHeight="1">
      <c r="B24" s="162" t="s">
        <v>34</v>
      </c>
      <c r="C24" s="162" t="s">
        <v>56</v>
      </c>
      <c r="D24" s="163" t="s">
        <v>35</v>
      </c>
      <c r="E24" s="164" t="s">
        <v>37</v>
      </c>
      <c r="F24" s="180"/>
    </row>
    <row r="25" spans="1:6" ht="12">
      <c r="A25" s="157"/>
      <c r="B25" s="12" t="str">
        <f>'Test A'!B6:D6</f>
        <v>Test A</v>
      </c>
      <c r="C25" s="181">
        <f>ROUND('Test A'!D25,2)</f>
        <v>16.57</v>
      </c>
      <c r="D25" s="182">
        <f>D44</f>
        <v>3000</v>
      </c>
      <c r="E25" s="183">
        <f>C25*D25</f>
        <v>49710</v>
      </c>
      <c r="F25" s="165"/>
    </row>
    <row r="26" spans="1:6" ht="12">
      <c r="A26" s="157"/>
      <c r="B26" s="13" t="str">
        <f>'Test B'!B6:D6</f>
        <v>Test B</v>
      </c>
      <c r="C26" s="184">
        <f>ROUND('Test B'!D25,2)</f>
        <v>16.57</v>
      </c>
      <c r="D26" s="185">
        <f>D45</f>
        <v>1800</v>
      </c>
      <c r="E26" s="150">
        <f>C26*D26</f>
        <v>29826</v>
      </c>
      <c r="F26" s="165"/>
    </row>
    <row r="27" spans="1:6" ht="12">
      <c r="A27" s="157"/>
      <c r="B27" s="13" t="str">
        <f>'Test C'!B6:D6</f>
        <v>Test C</v>
      </c>
      <c r="C27" s="184">
        <f>ROUND('Test C'!D25,2)</f>
        <v>16.57</v>
      </c>
      <c r="D27" s="185">
        <f>D46</f>
        <v>1600</v>
      </c>
      <c r="E27" s="150">
        <f>C27*D27</f>
        <v>26512</v>
      </c>
      <c r="F27" s="165"/>
    </row>
    <row r="28" spans="1:6" ht="12">
      <c r="A28" s="157"/>
      <c r="B28" s="13" t="str">
        <f>'Test D'!B6:D6</f>
        <v>Test D</v>
      </c>
      <c r="C28" s="184">
        <f>ROUND('Test D'!D25,2)</f>
        <v>16.57</v>
      </c>
      <c r="D28" s="185">
        <f>D47</f>
        <v>1400</v>
      </c>
      <c r="E28" s="150">
        <f>C28*D28</f>
        <v>23198</v>
      </c>
      <c r="F28" s="165"/>
    </row>
    <row r="29" spans="1:6" ht="12">
      <c r="A29" s="157"/>
      <c r="B29" s="13" t="str">
        <f>'Test E'!B6:D6</f>
        <v>Test E</v>
      </c>
      <c r="C29" s="186">
        <f>ROUND('Test E'!D25,2)</f>
        <v>16.57</v>
      </c>
      <c r="D29" s="185">
        <f>D48</f>
        <v>898</v>
      </c>
      <c r="E29" s="150">
        <f>C29*D29</f>
        <v>14879.86</v>
      </c>
      <c r="F29" s="165"/>
    </row>
    <row r="30" spans="1:6" ht="12">
      <c r="A30" s="157"/>
      <c r="B30" s="14" t="s">
        <v>43</v>
      </c>
      <c r="C30" s="187"/>
      <c r="D30" s="182">
        <f>SUM(D25:D29)</f>
        <v>8698</v>
      </c>
      <c r="E30" s="183">
        <f>SUM(E25:E29)</f>
        <v>144125.86</v>
      </c>
      <c r="F30" s="165"/>
    </row>
    <row r="31" spans="1:6" ht="12">
      <c r="A31" s="157"/>
      <c r="B31" s="15" t="s">
        <v>44</v>
      </c>
      <c r="C31" s="188"/>
      <c r="D31" s="189"/>
      <c r="E31" s="150">
        <f>'Allocated Costs'!I15</f>
        <v>50750</v>
      </c>
      <c r="F31" s="165"/>
    </row>
    <row r="32" spans="1:6" ht="12">
      <c r="A32" s="157"/>
      <c r="B32" s="15" t="s">
        <v>98</v>
      </c>
      <c r="C32" s="188"/>
      <c r="D32" s="189"/>
      <c r="E32" s="150">
        <f>'Allocated Costs'!C46</f>
        <v>25000</v>
      </c>
      <c r="F32" s="165"/>
    </row>
    <row r="33" spans="1:6" ht="12">
      <c r="A33" s="157"/>
      <c r="B33" s="15" t="s">
        <v>97</v>
      </c>
      <c r="C33" s="188"/>
      <c r="D33" s="189"/>
      <c r="E33" s="150">
        <f>'Allocated Costs'!C48</f>
        <v>10000</v>
      </c>
      <c r="F33" s="165"/>
    </row>
    <row r="34" spans="1:6" ht="12">
      <c r="A34" s="157"/>
      <c r="B34" s="15" t="s">
        <v>17</v>
      </c>
      <c r="C34" s="188"/>
      <c r="D34" s="189"/>
      <c r="E34" s="150">
        <f>SUM(E30:E33)*'Allocated Costs'!C38</f>
        <v>16091.3102</v>
      </c>
      <c r="F34" s="165"/>
    </row>
    <row r="35" spans="1:6" ht="12">
      <c r="A35" s="157"/>
      <c r="B35" s="15" t="s">
        <v>73</v>
      </c>
      <c r="C35" s="188"/>
      <c r="D35" s="189"/>
      <c r="E35" s="190">
        <f>'Allocated Costs'!C52</f>
        <v>14000</v>
      </c>
      <c r="F35" s="165"/>
    </row>
    <row r="36" spans="1:6" ht="12">
      <c r="A36" s="157"/>
      <c r="B36" s="15" t="s">
        <v>189</v>
      </c>
      <c r="C36" s="188"/>
      <c r="D36" s="189"/>
      <c r="E36" s="150">
        <f>SUM(E30:E35)</f>
        <v>259967.1702</v>
      </c>
      <c r="F36" s="165"/>
    </row>
    <row r="37" spans="1:6" ht="12">
      <c r="A37" s="157"/>
      <c r="B37" s="15" t="s">
        <v>190</v>
      </c>
      <c r="C37" s="188"/>
      <c r="D37" s="189"/>
      <c r="E37" s="150">
        <f>F14</f>
        <v>2000</v>
      </c>
      <c r="F37" s="165"/>
    </row>
    <row r="38" spans="1:6" ht="12">
      <c r="A38" s="157"/>
      <c r="B38" s="15" t="s">
        <v>237</v>
      </c>
      <c r="C38" s="188"/>
      <c r="D38" s="189"/>
      <c r="E38" s="150">
        <f>'Allocated Costs'!C50</f>
        <v>41327.8617</v>
      </c>
      <c r="F38" s="165"/>
    </row>
    <row r="39" spans="2:6" ht="12">
      <c r="B39" s="166" t="s">
        <v>191</v>
      </c>
      <c r="C39" s="191"/>
      <c r="D39" s="191"/>
      <c r="E39" s="192">
        <f>SUM(E36:E38)</f>
        <v>303295.0319</v>
      </c>
      <c r="F39" s="193"/>
    </row>
    <row r="40" spans="2:6" ht="12">
      <c r="B40" s="159"/>
      <c r="C40" s="167"/>
      <c r="E40" s="165"/>
      <c r="F40" s="165"/>
    </row>
    <row r="41" ht="12"/>
    <row r="42" spans="2:7" ht="12">
      <c r="B42" s="161" t="s">
        <v>58</v>
      </c>
      <c r="C42" s="401" t="s">
        <v>214</v>
      </c>
      <c r="D42" s="402"/>
      <c r="E42" s="403"/>
      <c r="F42" s="180"/>
      <c r="G42" s="285" t="s">
        <v>193</v>
      </c>
    </row>
    <row r="43" spans="2:7" ht="42.75" customHeight="1">
      <c r="B43" s="168" t="s">
        <v>34</v>
      </c>
      <c r="C43" s="162" t="s">
        <v>41</v>
      </c>
      <c r="D43" s="163" t="s">
        <v>35</v>
      </c>
      <c r="E43" s="164" t="s">
        <v>42</v>
      </c>
      <c r="F43" s="180"/>
      <c r="G43" s="288" t="s">
        <v>236</v>
      </c>
    </row>
    <row r="44" spans="1:7" ht="12">
      <c r="A44" s="157"/>
      <c r="B44" s="12" t="str">
        <f>B25</f>
        <v>Test A</v>
      </c>
      <c r="C44" s="194">
        <f>ROUND('Test A'!D24,2)</f>
        <v>25.08</v>
      </c>
      <c r="D44" s="247">
        <v>3000</v>
      </c>
      <c r="E44" s="150">
        <f>C44*D44</f>
        <v>75240</v>
      </c>
      <c r="F44" s="169"/>
      <c r="G44" s="286">
        <v>2912</v>
      </c>
    </row>
    <row r="45" spans="1:7" ht="12">
      <c r="A45" s="157"/>
      <c r="B45" s="13" t="str">
        <f>B26</f>
        <v>Test B</v>
      </c>
      <c r="C45" s="194">
        <f>ROUND('Test B'!D24,2)</f>
        <v>32.44</v>
      </c>
      <c r="D45" s="247">
        <v>1800</v>
      </c>
      <c r="E45" s="150">
        <f>C45*D45</f>
        <v>58391.99999999999</v>
      </c>
      <c r="F45" s="169"/>
      <c r="G45" s="286">
        <v>1708</v>
      </c>
    </row>
    <row r="46" spans="1:7" ht="12">
      <c r="A46" s="157"/>
      <c r="B46" s="13" t="str">
        <f>B27</f>
        <v>Test C</v>
      </c>
      <c r="C46" s="194">
        <f>ROUND('Test C'!D24,2)</f>
        <v>39.8</v>
      </c>
      <c r="D46" s="247">
        <v>1600</v>
      </c>
      <c r="E46" s="150">
        <f>C46*D46</f>
        <v>63679.99999999999</v>
      </c>
      <c r="F46" s="169"/>
      <c r="G46" s="286">
        <v>1521</v>
      </c>
    </row>
    <row r="47" spans="1:7" ht="12">
      <c r="A47" s="157"/>
      <c r="B47" s="13" t="str">
        <f>B28</f>
        <v>Test D</v>
      </c>
      <c r="C47" s="194">
        <f>ROUND('Test D'!D24,2)</f>
        <v>47.16</v>
      </c>
      <c r="D47" s="247">
        <v>1400</v>
      </c>
      <c r="E47" s="150">
        <f>C47*D47</f>
        <v>66024</v>
      </c>
      <c r="F47" s="169"/>
      <c r="G47" s="286">
        <v>1337</v>
      </c>
    </row>
    <row r="48" spans="1:7" ht="12">
      <c r="A48" s="157"/>
      <c r="B48" s="13" t="str">
        <f>B29</f>
        <v>Test E</v>
      </c>
      <c r="C48" s="194">
        <f>ROUND('Test E'!D24,2)</f>
        <v>42.21</v>
      </c>
      <c r="D48" s="247">
        <v>898</v>
      </c>
      <c r="E48" s="150">
        <f>C48*D48</f>
        <v>37904.58</v>
      </c>
      <c r="F48" s="169"/>
      <c r="G48" s="287">
        <v>787</v>
      </c>
    </row>
    <row r="49" spans="2:7" ht="12">
      <c r="B49" s="16" t="s">
        <v>36</v>
      </c>
      <c r="C49" s="170"/>
      <c r="D49" s="195">
        <f>SUM(D44:D48)</f>
        <v>8698</v>
      </c>
      <c r="E49" s="192">
        <f>SUM(E44:E48)</f>
        <v>301240.58</v>
      </c>
      <c r="F49" s="196"/>
      <c r="G49" s="197">
        <f>SUM(G44:G48)</f>
        <v>8265</v>
      </c>
    </row>
    <row r="50" spans="2:6" ht="12">
      <c r="B50" s="17"/>
      <c r="C50" s="171"/>
      <c r="D50" s="197"/>
      <c r="E50" s="141"/>
      <c r="F50" s="196"/>
    </row>
    <row r="51" spans="2:6" ht="12">
      <c r="B51" s="17"/>
      <c r="C51" s="171"/>
      <c r="D51" s="198"/>
      <c r="E51" s="141"/>
      <c r="F51" s="196"/>
    </row>
    <row r="52" ht="12"/>
    <row r="53" ht="12"/>
    <row r="54" ht="12">
      <c r="B54" s="161" t="s">
        <v>48</v>
      </c>
    </row>
    <row r="55" spans="2:5" ht="36">
      <c r="B55" s="162" t="s">
        <v>34</v>
      </c>
      <c r="C55" s="162" t="s">
        <v>50</v>
      </c>
      <c r="D55" s="172" t="s">
        <v>35</v>
      </c>
      <c r="E55" s="164" t="s">
        <v>49</v>
      </c>
    </row>
    <row r="56" spans="2:5" ht="12">
      <c r="B56" s="12" t="str">
        <f>B25</f>
        <v>Test A</v>
      </c>
      <c r="C56" s="182">
        <f>'Test A'!B18</f>
        <v>5</v>
      </c>
      <c r="D56" s="199">
        <f>D25</f>
        <v>3000</v>
      </c>
      <c r="E56" s="200">
        <f>C56*D56</f>
        <v>15000</v>
      </c>
    </row>
    <row r="57" spans="2:5" ht="12">
      <c r="B57" s="13" t="str">
        <f>B26</f>
        <v>Test B</v>
      </c>
      <c r="C57" s="201">
        <f>'Test B'!B18</f>
        <v>10</v>
      </c>
      <c r="D57" s="201">
        <f>D26</f>
        <v>1800</v>
      </c>
      <c r="E57" s="202">
        <f>C57*D57</f>
        <v>18000</v>
      </c>
    </row>
    <row r="58" spans="2:5" ht="12">
      <c r="B58" s="13" t="str">
        <f>B27</f>
        <v>Test C</v>
      </c>
      <c r="C58" s="201">
        <f>'Test C'!B18</f>
        <v>15</v>
      </c>
      <c r="D58" s="201">
        <f>D27</f>
        <v>1600</v>
      </c>
      <c r="E58" s="202">
        <f>C58*D58</f>
        <v>24000</v>
      </c>
    </row>
    <row r="59" spans="2:5" ht="12">
      <c r="B59" s="13" t="str">
        <f>B28</f>
        <v>Test D</v>
      </c>
      <c r="C59" s="201">
        <f>'Test D'!B18</f>
        <v>20</v>
      </c>
      <c r="D59" s="201">
        <f>D28</f>
        <v>1400</v>
      </c>
      <c r="E59" s="202">
        <f>C59*D59</f>
        <v>28000</v>
      </c>
    </row>
    <row r="60" spans="2:5" ht="12">
      <c r="B60" s="13" t="str">
        <f>B29</f>
        <v>Test E</v>
      </c>
      <c r="C60" s="185">
        <f>'Test E'!B18</f>
        <v>16.63652561247215</v>
      </c>
      <c r="D60" s="201">
        <f>D29</f>
        <v>898</v>
      </c>
      <c r="E60" s="202">
        <f>C60*D60</f>
        <v>14939.59999999999</v>
      </c>
    </row>
    <row r="61" spans="2:5" ht="12">
      <c r="B61" s="14" t="s">
        <v>51</v>
      </c>
      <c r="C61" s="187"/>
      <c r="D61" s="182">
        <f>SUM(D56:D60)</f>
        <v>8698</v>
      </c>
      <c r="E61" s="200">
        <f>SUM(E56:E60)</f>
        <v>99939.59999999999</v>
      </c>
    </row>
    <row r="62" spans="2:6" ht="12">
      <c r="B62" s="15" t="s">
        <v>52</v>
      </c>
      <c r="C62" s="157"/>
      <c r="D62" s="157"/>
      <c r="E62" s="202">
        <f>E61/60</f>
        <v>1665.6599999999999</v>
      </c>
      <c r="F62" s="44" t="s">
        <v>223</v>
      </c>
    </row>
    <row r="63" spans="2:5" ht="12">
      <c r="B63" s="15" t="s">
        <v>53</v>
      </c>
      <c r="C63" s="157"/>
      <c r="D63" s="157"/>
      <c r="E63" s="203">
        <f>'Allocated Costs'!J15</f>
        <v>1665.6599999999999</v>
      </c>
    </row>
    <row r="64" spans="2:5" ht="12">
      <c r="B64" s="18" t="s">
        <v>55</v>
      </c>
      <c r="C64" s="191"/>
      <c r="D64" s="191"/>
      <c r="E64" s="248">
        <f>E63-E62</f>
        <v>0</v>
      </c>
    </row>
    <row r="67" ht="12"/>
    <row r="68" ht="12"/>
    <row r="69" ht="12"/>
    <row r="70" ht="12"/>
  </sheetData>
  <sheetProtection/>
  <mergeCells count="3">
    <mergeCell ref="C42:E42"/>
    <mergeCell ref="C2:E2"/>
    <mergeCell ref="E4:H4"/>
  </mergeCells>
  <printOptions/>
  <pageMargins left="0.5" right="0.5" top="0.5" bottom="0.5" header="0.25" footer="0.25"/>
  <pageSetup fitToHeight="1" fitToWidth="1" orientation="landscape" scale="71" r:id="rId3"/>
  <headerFooter alignWithMargins="0">
    <oddFooter>&amp;L&amp;Z&amp;F
&amp;A</oddFooter>
  </headerFooter>
  <legacyDrawing r:id="rId2"/>
</worksheet>
</file>

<file path=xl/worksheets/sheet6.xml><?xml version="1.0" encoding="utf-8"?>
<worksheet xmlns="http://schemas.openxmlformats.org/spreadsheetml/2006/main" xmlns:r="http://schemas.openxmlformats.org/officeDocument/2006/relationships">
  <dimension ref="A2:S55"/>
  <sheetViews>
    <sheetView tabSelected="1" zoomScalePageLayoutView="0" workbookViewId="0" topLeftCell="A1">
      <selection activeCell="J21" sqref="J21"/>
    </sheetView>
  </sheetViews>
  <sheetFormatPr defaultColWidth="8.75390625" defaultRowHeight="12"/>
  <cols>
    <col min="1" max="1" width="2.00390625" style="64" customWidth="1"/>
    <col min="2" max="2" width="28.375" style="64" customWidth="1"/>
    <col min="3" max="4" width="13.875" style="64" customWidth="1"/>
    <col min="5" max="5" width="14.25390625" style="64" customWidth="1"/>
    <col min="6" max="6" width="22.375" style="64" customWidth="1"/>
    <col min="7" max="9" width="19.00390625" style="64" customWidth="1"/>
    <col min="10" max="10" width="16.00390625" style="64" customWidth="1"/>
    <col min="11" max="11" width="16.625" style="64" customWidth="1"/>
    <col min="12" max="12" width="3.125" style="64" customWidth="1"/>
    <col min="13" max="13" width="25.00390625" style="64" customWidth="1"/>
    <col min="14" max="14" width="10.75390625" style="64" customWidth="1"/>
    <col min="15" max="15" width="4.625" style="64" customWidth="1"/>
    <col min="16" max="16" width="2.75390625" style="64" customWidth="1"/>
    <col min="17" max="17" width="15.25390625" style="64" customWidth="1"/>
    <col min="18" max="18" width="13.875" style="64" customWidth="1"/>
    <col min="19" max="16384" width="8.75390625" style="64" customWidth="1"/>
  </cols>
  <sheetData>
    <row r="1" ht="12"/>
    <row r="2" spans="1:2" ht="24.75" customHeight="1">
      <c r="A2" s="90"/>
      <c r="B2" s="91" t="s">
        <v>93</v>
      </c>
    </row>
    <row r="3" ht="12" customHeight="1" thickBot="1"/>
    <row r="4" spans="2:19" ht="21.75" customHeight="1" thickBot="1">
      <c r="B4" s="92"/>
      <c r="C4" s="92"/>
      <c r="D4" s="93"/>
      <c r="E4" s="94"/>
      <c r="F4" s="95"/>
      <c r="G4" s="357"/>
      <c r="H4" s="410" t="s">
        <v>224</v>
      </c>
      <c r="I4" s="411"/>
      <c r="J4" s="408" t="s">
        <v>77</v>
      </c>
      <c r="K4" s="409"/>
      <c r="N4" s="7"/>
      <c r="O4" s="7"/>
      <c r="P4" s="7"/>
      <c r="Q4" s="7"/>
      <c r="R4" s="7"/>
      <c r="S4" s="96"/>
    </row>
    <row r="5" spans="1:19" ht="26.25" thickBot="1">
      <c r="A5" s="254"/>
      <c r="B5" s="97" t="s">
        <v>185</v>
      </c>
      <c r="C5" s="98" t="s">
        <v>167</v>
      </c>
      <c r="D5" s="99" t="s">
        <v>75</v>
      </c>
      <c r="E5" s="100" t="s">
        <v>90</v>
      </c>
      <c r="F5" s="101" t="s">
        <v>78</v>
      </c>
      <c r="G5" s="102" t="s">
        <v>74</v>
      </c>
      <c r="H5" s="348" t="s">
        <v>213</v>
      </c>
      <c r="I5" s="349" t="s">
        <v>74</v>
      </c>
      <c r="J5" s="103" t="s">
        <v>54</v>
      </c>
      <c r="K5" s="102" t="s">
        <v>69</v>
      </c>
      <c r="S5" s="104"/>
    </row>
    <row r="6" spans="2:19" ht="12.75">
      <c r="B6" s="255"/>
      <c r="C6" s="256"/>
      <c r="D6" s="256"/>
      <c r="E6" s="257"/>
      <c r="F6" s="106"/>
      <c r="G6" s="107"/>
      <c r="H6" s="350"/>
      <c r="I6" s="351"/>
      <c r="J6" s="108"/>
      <c r="K6" s="109"/>
      <c r="S6" s="110"/>
    </row>
    <row r="7" spans="2:19" ht="12.75">
      <c r="B7" s="255"/>
      <c r="C7" s="256"/>
      <c r="D7" s="256"/>
      <c r="E7" s="257"/>
      <c r="F7" s="106"/>
      <c r="G7" s="111"/>
      <c r="H7" s="350"/>
      <c r="I7" s="352"/>
      <c r="J7" s="112"/>
      <c r="K7" s="107"/>
      <c r="S7" s="110"/>
    </row>
    <row r="8" spans="1:19" ht="12.75">
      <c r="A8" s="105"/>
      <c r="B8" s="258" t="s">
        <v>65</v>
      </c>
      <c r="C8" s="259"/>
      <c r="D8" s="260">
        <v>0.2</v>
      </c>
      <c r="E8" s="261">
        <v>1</v>
      </c>
      <c r="F8" s="250">
        <v>60000</v>
      </c>
      <c r="G8" s="115">
        <f>F8*E8*D8</f>
        <v>12000</v>
      </c>
      <c r="H8" s="368">
        <v>0</v>
      </c>
      <c r="I8" s="354">
        <f>G8-H8</f>
        <v>12000</v>
      </c>
      <c r="J8" s="209">
        <f>D8*E8*D29</f>
        <v>289.68</v>
      </c>
      <c r="K8" s="210">
        <f>J8*$D$30</f>
        <v>17380.8</v>
      </c>
      <c r="S8" s="110"/>
    </row>
    <row r="9" spans="2:11" ht="12.75">
      <c r="B9" s="262"/>
      <c r="C9" s="263"/>
      <c r="D9" s="264"/>
      <c r="E9" s="257"/>
      <c r="F9" s="115"/>
      <c r="G9" s="115"/>
      <c r="H9" s="353"/>
      <c r="I9" s="354"/>
      <c r="J9" s="116"/>
      <c r="K9" s="115"/>
    </row>
    <row r="10" spans="1:11" ht="12.75">
      <c r="A10" s="105"/>
      <c r="B10" s="258" t="s">
        <v>66</v>
      </c>
      <c r="C10" s="259"/>
      <c r="D10" s="260">
        <v>0.45</v>
      </c>
      <c r="E10" s="261">
        <v>1</v>
      </c>
      <c r="F10" s="250">
        <v>45000</v>
      </c>
      <c r="G10" s="115">
        <f>F10*E10*D10</f>
        <v>20250</v>
      </c>
      <c r="H10" s="368">
        <v>0</v>
      </c>
      <c r="I10" s="354">
        <f>G10-H10</f>
        <v>20250</v>
      </c>
      <c r="J10" s="209">
        <f>D10*E10*D29</f>
        <v>651.78</v>
      </c>
      <c r="K10" s="210">
        <f>J10*$D$30</f>
        <v>39106.799999999996</v>
      </c>
    </row>
    <row r="11" spans="1:11" ht="12.75">
      <c r="A11" s="105"/>
      <c r="B11" s="262"/>
      <c r="C11" s="263"/>
      <c r="D11" s="265"/>
      <c r="E11" s="266"/>
      <c r="F11" s="117"/>
      <c r="G11" s="115"/>
      <c r="H11" s="353"/>
      <c r="I11" s="354"/>
      <c r="J11" s="116"/>
      <c r="K11" s="115"/>
    </row>
    <row r="12" spans="1:11" ht="12.75">
      <c r="A12" s="105"/>
      <c r="B12" s="258" t="s">
        <v>79</v>
      </c>
      <c r="C12" s="259"/>
      <c r="D12" s="260">
        <v>0.5</v>
      </c>
      <c r="E12" s="261">
        <v>1</v>
      </c>
      <c r="F12" s="251">
        <v>37000</v>
      </c>
      <c r="G12" s="211">
        <f>F12*E12*D12</f>
        <v>18500</v>
      </c>
      <c r="H12" s="369">
        <v>0</v>
      </c>
      <c r="I12" s="355">
        <f>G12-H12</f>
        <v>18500</v>
      </c>
      <c r="J12" s="212">
        <f>D12*E12*D29</f>
        <v>724.1999999999999</v>
      </c>
      <c r="K12" s="213">
        <f>J12*$D$30</f>
        <v>43451.99999999999</v>
      </c>
    </row>
    <row r="13" spans="1:11" ht="12.75">
      <c r="A13" s="105"/>
      <c r="B13" s="255"/>
      <c r="C13" s="256"/>
      <c r="D13" s="267"/>
      <c r="E13" s="266"/>
      <c r="F13" s="117"/>
      <c r="G13" s="115"/>
      <c r="H13" s="353"/>
      <c r="I13" s="354"/>
      <c r="J13" s="116"/>
      <c r="K13" s="115"/>
    </row>
    <row r="14" spans="2:11" ht="13.5" thickBot="1">
      <c r="B14" s="112"/>
      <c r="C14" s="257"/>
      <c r="D14" s="257"/>
      <c r="E14" s="257"/>
      <c r="F14" s="115"/>
      <c r="G14" s="214"/>
      <c r="H14" s="353"/>
      <c r="I14" s="356"/>
      <c r="J14" s="215"/>
      <c r="K14" s="216"/>
    </row>
    <row r="15" spans="2:18" ht="13.5" thickBot="1">
      <c r="B15" s="268"/>
      <c r="C15" s="269"/>
      <c r="D15" s="269"/>
      <c r="E15" s="270" t="s">
        <v>45</v>
      </c>
      <c r="F15" s="271">
        <f aca="true" t="shared" si="0" ref="F15:K15">SUM(F8:F12)</f>
        <v>142000</v>
      </c>
      <c r="G15" s="271">
        <f t="shared" si="0"/>
        <v>50750</v>
      </c>
      <c r="H15" s="346">
        <f t="shared" si="0"/>
        <v>0</v>
      </c>
      <c r="I15" s="347">
        <f t="shared" si="0"/>
        <v>50750</v>
      </c>
      <c r="J15" s="272">
        <f t="shared" si="0"/>
        <v>1665.6599999999999</v>
      </c>
      <c r="K15" s="273">
        <f t="shared" si="0"/>
        <v>99939.59999999998</v>
      </c>
      <c r="M15" s="11"/>
      <c r="N15" s="217"/>
      <c r="O15" s="218"/>
      <c r="P15" s="218"/>
      <c r="Q15" s="218"/>
      <c r="R15" s="219"/>
    </row>
    <row r="16" spans="5:18" ht="6" customHeight="1" thickBot="1">
      <c r="E16" s="118"/>
      <c r="G16" s="220"/>
      <c r="H16" s="220"/>
      <c r="I16" s="220"/>
      <c r="J16" s="221"/>
      <c r="K16" s="221"/>
      <c r="O16" s="7"/>
      <c r="P16" s="7"/>
      <c r="Q16" s="7"/>
      <c r="R16" s="7"/>
    </row>
    <row r="17" spans="2:18" ht="12">
      <c r="B17" s="119"/>
      <c r="C17" s="119"/>
      <c r="G17" s="274" t="s">
        <v>101</v>
      </c>
      <c r="H17" s="324"/>
      <c r="I17" s="324"/>
      <c r="J17" s="120"/>
      <c r="K17" s="222">
        <f>I15/J15</f>
        <v>30.46840291536088</v>
      </c>
      <c r="O17" s="7"/>
      <c r="P17" s="7"/>
      <c r="Q17" s="7"/>
      <c r="R17" s="7"/>
    </row>
    <row r="18" spans="2:18" ht="12.75" thickBot="1">
      <c r="B18" s="96"/>
      <c r="C18" s="96"/>
      <c r="D18" s="96"/>
      <c r="E18" s="96"/>
      <c r="G18" s="275" t="s">
        <v>102</v>
      </c>
      <c r="H18" s="325"/>
      <c r="I18" s="325"/>
      <c r="J18" s="121"/>
      <c r="K18" s="276">
        <f>I15/K15</f>
        <v>0.5078067152560147</v>
      </c>
      <c r="O18" s="7"/>
      <c r="P18" s="7"/>
      <c r="Q18" s="7"/>
      <c r="R18" s="7"/>
    </row>
    <row r="19" spans="2:18" ht="12">
      <c r="B19" s="252" t="s">
        <v>92</v>
      </c>
      <c r="C19" s="96"/>
      <c r="D19" s="96"/>
      <c r="E19" s="122"/>
      <c r="G19" s="114"/>
      <c r="H19" s="114"/>
      <c r="I19" s="114"/>
      <c r="L19" s="253"/>
      <c r="O19" s="7"/>
      <c r="P19" s="7"/>
      <c r="Q19" s="7"/>
      <c r="R19" s="7"/>
    </row>
    <row r="20" spans="1:19" ht="12">
      <c r="A20" s="122"/>
      <c r="G20" s="223"/>
      <c r="H20" s="223"/>
      <c r="I20" s="223"/>
      <c r="J20" s="223"/>
      <c r="K20" s="122"/>
      <c r="L20" s="122"/>
      <c r="M20" s="96"/>
      <c r="N20" s="96"/>
      <c r="O20" s="96"/>
      <c r="P20" s="96"/>
      <c r="Q20" s="96"/>
      <c r="R20" s="96"/>
      <c r="S20" s="96"/>
    </row>
    <row r="21" spans="1:12" ht="29.25" customHeight="1">
      <c r="A21" s="90"/>
      <c r="B21" s="91" t="s">
        <v>95</v>
      </c>
      <c r="G21" s="114"/>
      <c r="H21" s="114"/>
      <c r="I21" s="114"/>
      <c r="L21" s="221"/>
    </row>
    <row r="22" ht="12"/>
    <row r="23" spans="2:5" ht="12">
      <c r="B23" s="64" t="s">
        <v>68</v>
      </c>
      <c r="D23" s="224">
        <v>2080</v>
      </c>
      <c r="E23" s="64" t="s">
        <v>80</v>
      </c>
    </row>
    <row r="24" spans="2:6" ht="12">
      <c r="B24" s="114" t="s">
        <v>81</v>
      </c>
      <c r="C24" s="317">
        <v>22</v>
      </c>
      <c r="D24" s="224">
        <f>C24*8</f>
        <v>176</v>
      </c>
      <c r="E24" s="64" t="s">
        <v>82</v>
      </c>
      <c r="F24" s="123"/>
    </row>
    <row r="25" spans="2:6" ht="12">
      <c r="B25" s="114" t="s">
        <v>83</v>
      </c>
      <c r="C25" s="317">
        <v>15</v>
      </c>
      <c r="D25" s="224">
        <f>C25*8</f>
        <v>120</v>
      </c>
      <c r="E25" s="64" t="s">
        <v>84</v>
      </c>
      <c r="F25" s="118"/>
    </row>
    <row r="26" spans="2:6" ht="12">
      <c r="B26" s="114" t="s">
        <v>105</v>
      </c>
      <c r="C26" s="317">
        <v>10</v>
      </c>
      <c r="D26" s="224">
        <f>C26*8</f>
        <v>80</v>
      </c>
      <c r="F26" s="118"/>
    </row>
    <row r="27" spans="2:5" ht="12">
      <c r="B27" s="114" t="s">
        <v>85</v>
      </c>
      <c r="C27" s="113">
        <v>0.85</v>
      </c>
      <c r="D27" s="225">
        <f>8*C27</f>
        <v>6.8</v>
      </c>
      <c r="E27" s="96" t="s">
        <v>86</v>
      </c>
    </row>
    <row r="28" spans="2:5" ht="12">
      <c r="B28" s="114"/>
      <c r="D28" s="124"/>
      <c r="E28" s="125"/>
    </row>
    <row r="29" spans="3:5" ht="12">
      <c r="C29" s="126" t="s">
        <v>68</v>
      </c>
      <c r="D29" s="226">
        <f>(D23-D24-D25-D26)*C27</f>
        <v>1448.3999999999999</v>
      </c>
      <c r="E29" s="284">
        <f>D29/D23</f>
        <v>0.6963461538461537</v>
      </c>
    </row>
    <row r="30" spans="3:5" ht="12">
      <c r="C30" s="127" t="s">
        <v>91</v>
      </c>
      <c r="D30" s="224">
        <v>60</v>
      </c>
      <c r="E30" s="96"/>
    </row>
    <row r="31" ht="12"/>
    <row r="32" spans="3:6" ht="12">
      <c r="C32" s="128"/>
      <c r="D32" s="128"/>
      <c r="E32" s="128"/>
      <c r="F32" s="129"/>
    </row>
    <row r="33" ht="12"/>
    <row r="34" ht="12"/>
    <row r="35" ht="29.25" customHeight="1">
      <c r="B35" s="130" t="s">
        <v>94</v>
      </c>
    </row>
    <row r="36" ht="12"/>
    <row r="37" spans="2:3" ht="12">
      <c r="B37" s="39" t="s">
        <v>89</v>
      </c>
      <c r="C37" s="58"/>
    </row>
    <row r="38" spans="2:3" ht="12">
      <c r="B38" s="11" t="s">
        <v>72</v>
      </c>
      <c r="C38" s="59">
        <v>0.07</v>
      </c>
    </row>
    <row r="39" spans="2:3" ht="12">
      <c r="B39" s="11" t="s">
        <v>88</v>
      </c>
      <c r="C39" s="60">
        <v>20</v>
      </c>
    </row>
    <row r="40" spans="2:3" ht="12">
      <c r="B40" s="11" t="s">
        <v>87</v>
      </c>
      <c r="C40" s="279">
        <v>700</v>
      </c>
    </row>
    <row r="41" spans="2:4" ht="12">
      <c r="B41" s="105" t="s">
        <v>76</v>
      </c>
      <c r="C41" s="279">
        <v>60</v>
      </c>
      <c r="D41" s="64" t="s">
        <v>67</v>
      </c>
    </row>
    <row r="42" ht="12"/>
    <row r="43" spans="2:9" ht="24">
      <c r="B43" s="39" t="s">
        <v>46</v>
      </c>
      <c r="C43" s="58" t="s">
        <v>24</v>
      </c>
      <c r="D43" s="58"/>
      <c r="E43" s="58"/>
      <c r="F43" s="58" t="s">
        <v>71</v>
      </c>
      <c r="G43" s="58" t="s">
        <v>106</v>
      </c>
      <c r="H43" s="326"/>
      <c r="I43" s="326"/>
    </row>
    <row r="44" spans="2:9" ht="12">
      <c r="B44" s="323"/>
      <c r="C44" s="61"/>
      <c r="D44" s="7"/>
      <c r="E44" s="7"/>
      <c r="F44" s="7"/>
      <c r="G44" s="7"/>
      <c r="H44" s="7"/>
      <c r="I44" s="7"/>
    </row>
    <row r="45" spans="3:9" ht="12">
      <c r="C45" s="179"/>
      <c r="D45" s="218"/>
      <c r="E45" s="218"/>
      <c r="F45" s="218"/>
      <c r="G45" s="218"/>
      <c r="H45" s="218"/>
      <c r="I45" s="218"/>
    </row>
    <row r="46" spans="2:9" ht="12">
      <c r="B46" s="105" t="s">
        <v>238</v>
      </c>
      <c r="C46" s="277">
        <v>25000</v>
      </c>
      <c r="F46" s="227">
        <f>C46/J15</f>
        <v>15.009065475547231</v>
      </c>
      <c r="G46" s="227">
        <f>C46/K15</f>
        <v>0.25015109125912055</v>
      </c>
      <c r="H46" s="227"/>
      <c r="I46" s="227"/>
    </row>
    <row r="47" ht="12">
      <c r="C47" s="278"/>
    </row>
    <row r="48" spans="2:9" ht="12">
      <c r="B48" s="105" t="s">
        <v>100</v>
      </c>
      <c r="C48" s="277">
        <f>Depreciation!E12</f>
        <v>10000</v>
      </c>
      <c r="F48" s="359">
        <f>C48/J15</f>
        <v>6.003626190218893</v>
      </c>
      <c r="G48" s="359">
        <f>C48/K15</f>
        <v>0.10006043650364822</v>
      </c>
      <c r="H48" s="227"/>
      <c r="I48" s="227"/>
    </row>
    <row r="49" ht="12">
      <c r="B49" s="105"/>
    </row>
    <row r="50" spans="2:9" ht="12">
      <c r="B50" s="11" t="s">
        <v>99</v>
      </c>
      <c r="C50" s="179">
        <f>IF(C41&gt;0,(('Cost Study Summary'!E36/(360/'Allocated Costs'!C41))-'Cost Study Summary'!F14),('Cost Study Summary'!F14*(-1)))</f>
        <v>41327.8617</v>
      </c>
      <c r="D50" s="218"/>
      <c r="E50" s="218"/>
      <c r="F50" s="227">
        <f>C50/J15</f>
        <v>24.81170328878643</v>
      </c>
      <c r="G50" s="227">
        <f>C50/K15</f>
        <v>0.41352838814644055</v>
      </c>
      <c r="H50" s="227"/>
      <c r="I50" s="227"/>
    </row>
    <row r="51" spans="2:9" ht="12">
      <c r="B51" s="11"/>
      <c r="C51" s="228"/>
      <c r="D51" s="218"/>
      <c r="E51" s="218"/>
      <c r="F51" s="218"/>
      <c r="G51" s="218"/>
      <c r="H51" s="218"/>
      <c r="I51" s="218"/>
    </row>
    <row r="52" spans="2:9" ht="12">
      <c r="B52" s="11" t="s">
        <v>73</v>
      </c>
      <c r="C52" s="179">
        <f>C39*C40</f>
        <v>14000</v>
      </c>
      <c r="D52" s="218"/>
      <c r="E52" s="218"/>
      <c r="F52" s="227">
        <f>C52/J15</f>
        <v>8.40507666630645</v>
      </c>
      <c r="G52" s="227">
        <f>C52/K15</f>
        <v>0.1400846111051075</v>
      </c>
      <c r="H52" s="227"/>
      <c r="I52" s="227"/>
    </row>
    <row r="55" ht="12">
      <c r="B55" s="327"/>
    </row>
  </sheetData>
  <sheetProtection/>
  <mergeCells count="2">
    <mergeCell ref="J4:K4"/>
    <mergeCell ref="H4:I4"/>
  </mergeCells>
  <printOptions/>
  <pageMargins left="0.7" right="0.7" top="0.75" bottom="0.75" header="0.3" footer="0.3"/>
  <pageSetup horizontalDpi="600" verticalDpi="600" orientation="landscape" scale="51" r:id="rId3"/>
  <headerFooter>
    <oddFooter>&amp;L&amp;Z&amp;F</oddFooter>
  </headerFooter>
  <legacyDrawing r:id="rId2"/>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I14" sqref="I14"/>
    </sheetView>
  </sheetViews>
  <sheetFormatPr defaultColWidth="9.00390625" defaultRowHeight="12"/>
  <cols>
    <col min="1" max="1" width="49.125" style="0" customWidth="1"/>
    <col min="2" max="2" width="10.00390625" style="0" customWidth="1"/>
    <col min="3" max="3" width="16.625" style="0" customWidth="1"/>
    <col min="4" max="4" width="15.75390625" style="0" customWidth="1"/>
    <col min="5" max="5" width="17.625" style="0" customWidth="1"/>
  </cols>
  <sheetData>
    <row r="1" spans="1:5" ht="12.75" customHeight="1">
      <c r="A1" s="412" t="s">
        <v>222</v>
      </c>
      <c r="B1" s="413"/>
      <c r="C1" s="413"/>
      <c r="D1" s="413"/>
      <c r="E1" s="414"/>
    </row>
    <row r="2" spans="1:5" ht="15">
      <c r="A2" s="328"/>
      <c r="B2" s="329"/>
      <c r="C2" s="330"/>
      <c r="D2" s="330"/>
      <c r="E2" s="331"/>
    </row>
    <row r="3" spans="1:5" ht="25.5">
      <c r="A3" s="332" t="s">
        <v>46</v>
      </c>
      <c r="B3" s="333" t="s">
        <v>215</v>
      </c>
      <c r="C3" s="334" t="s">
        <v>220</v>
      </c>
      <c r="D3" s="334" t="s">
        <v>216</v>
      </c>
      <c r="E3" s="335" t="s">
        <v>221</v>
      </c>
    </row>
    <row r="4" spans="1:5" ht="12.75">
      <c r="A4" s="364" t="s">
        <v>217</v>
      </c>
      <c r="B4" s="279" t="s">
        <v>232</v>
      </c>
      <c r="C4" s="361">
        <v>50000</v>
      </c>
      <c r="D4" s="279">
        <v>5</v>
      </c>
      <c r="E4" s="336">
        <f>C4/D4</f>
        <v>10000</v>
      </c>
    </row>
    <row r="5" spans="1:5" ht="12.75">
      <c r="A5" s="365"/>
      <c r="B5" s="279" t="s">
        <v>232</v>
      </c>
      <c r="C5" s="362">
        <v>0</v>
      </c>
      <c r="D5" s="279">
        <v>1</v>
      </c>
      <c r="E5" s="336">
        <f aca="true" t="shared" si="0" ref="E5:E11">C5/D5</f>
        <v>0</v>
      </c>
    </row>
    <row r="6" spans="1:5" ht="12.75">
      <c r="A6" s="365"/>
      <c r="B6" s="279" t="s">
        <v>232</v>
      </c>
      <c r="C6" s="362">
        <v>0</v>
      </c>
      <c r="D6" s="279">
        <v>1</v>
      </c>
      <c r="E6" s="336">
        <f t="shared" si="0"/>
        <v>0</v>
      </c>
    </row>
    <row r="7" spans="1:5" ht="12.75">
      <c r="A7" s="365"/>
      <c r="B7" s="279" t="s">
        <v>232</v>
      </c>
      <c r="C7" s="362">
        <v>0</v>
      </c>
      <c r="D7" s="279">
        <v>1</v>
      </c>
      <c r="E7" s="336">
        <f t="shared" si="0"/>
        <v>0</v>
      </c>
    </row>
    <row r="8" spans="1:5" ht="12.75">
      <c r="A8" s="365"/>
      <c r="B8" s="279" t="s">
        <v>232</v>
      </c>
      <c r="C8" s="362">
        <v>0</v>
      </c>
      <c r="D8" s="279">
        <v>1</v>
      </c>
      <c r="E8" s="336">
        <f t="shared" si="0"/>
        <v>0</v>
      </c>
    </row>
    <row r="9" spans="1:5" ht="12.75">
      <c r="A9" s="365"/>
      <c r="B9" s="279" t="s">
        <v>232</v>
      </c>
      <c r="C9" s="362">
        <v>0</v>
      </c>
      <c r="D9" s="279">
        <v>1</v>
      </c>
      <c r="E9" s="336">
        <f t="shared" si="0"/>
        <v>0</v>
      </c>
    </row>
    <row r="10" spans="1:5" ht="12.75">
      <c r="A10" s="365"/>
      <c r="B10" s="279" t="s">
        <v>232</v>
      </c>
      <c r="C10" s="362">
        <v>0</v>
      </c>
      <c r="D10" s="279">
        <v>1</v>
      </c>
      <c r="E10" s="336">
        <f t="shared" si="0"/>
        <v>0</v>
      </c>
    </row>
    <row r="11" spans="1:5" ht="12.75">
      <c r="A11" s="366"/>
      <c r="B11" s="279" t="s">
        <v>232</v>
      </c>
      <c r="C11" s="360">
        <v>0</v>
      </c>
      <c r="D11" s="279">
        <v>1</v>
      </c>
      <c r="E11" s="336">
        <f t="shared" si="0"/>
        <v>0</v>
      </c>
    </row>
    <row r="12" spans="1:5" ht="15">
      <c r="A12" s="337" t="s">
        <v>218</v>
      </c>
      <c r="B12" s="338"/>
      <c r="C12" s="339">
        <f>SUM(C4:C11)</f>
        <v>50000</v>
      </c>
      <c r="D12" s="340"/>
      <c r="E12" s="345">
        <f>SUM(E4:E11)</f>
        <v>10000</v>
      </c>
    </row>
    <row r="13" spans="1:5" ht="15.75" thickBot="1">
      <c r="A13" s="341" t="s">
        <v>219</v>
      </c>
      <c r="B13" s="342"/>
      <c r="C13" s="363"/>
      <c r="D13" s="343"/>
      <c r="E13" s="344">
        <f>E12/4</f>
        <v>2500</v>
      </c>
    </row>
  </sheetData>
  <sheetProtection/>
  <mergeCells count="1">
    <mergeCell ref="A1:E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79"/>
  <sheetViews>
    <sheetView zoomScaleSheetLayoutView="100" zoomScalePageLayoutView="0" workbookViewId="0" topLeftCell="A1">
      <pane xSplit="1" ySplit="3" topLeftCell="B49" activePane="bottomRight" state="frozen"/>
      <selection pane="topLeft" activeCell="A25" sqref="A25:J28"/>
      <selection pane="topRight" activeCell="A25" sqref="A25:J28"/>
      <selection pane="bottomLeft" activeCell="A25" sqref="A25:J28"/>
      <selection pane="bottomRight" activeCell="K30" sqref="K30"/>
    </sheetView>
  </sheetViews>
  <sheetFormatPr defaultColWidth="11.375" defaultRowHeight="12"/>
  <cols>
    <col min="1" max="1" width="38.875" style="53" bestFit="1" customWidth="1"/>
    <col min="2" max="2" width="12.00390625" style="43" bestFit="1" customWidth="1"/>
    <col min="3" max="3" width="23.375" style="43" bestFit="1" customWidth="1"/>
    <col min="4" max="4" width="8.75390625" style="43" bestFit="1" customWidth="1"/>
    <col min="5" max="5" width="14.375" style="43" bestFit="1" customWidth="1"/>
    <col min="6" max="6" width="17.00390625" style="47" customWidth="1"/>
    <col min="7" max="7" width="26.25390625" style="47" customWidth="1"/>
    <col min="8" max="8" width="17.125" style="50" customWidth="1"/>
    <col min="9" max="16384" width="11.375" style="44" customWidth="1"/>
  </cols>
  <sheetData>
    <row r="1" ht="12">
      <c r="A1" s="49" t="s">
        <v>28</v>
      </c>
    </row>
    <row r="2" spans="1:9" ht="12">
      <c r="A2" s="43"/>
      <c r="H2" s="51"/>
      <c r="I2" s="52"/>
    </row>
    <row r="3" spans="1:8" ht="12">
      <c r="A3" s="229" t="s">
        <v>29</v>
      </c>
      <c r="B3" s="229" t="s">
        <v>32</v>
      </c>
      <c r="C3" s="229" t="s">
        <v>33</v>
      </c>
      <c r="D3" s="229" t="s">
        <v>30</v>
      </c>
      <c r="E3" s="229" t="s">
        <v>11</v>
      </c>
      <c r="F3" s="230" t="s">
        <v>12</v>
      </c>
      <c r="G3" s="230" t="s">
        <v>29</v>
      </c>
      <c r="H3" s="231" t="s">
        <v>31</v>
      </c>
    </row>
    <row r="4" spans="1:10" ht="12.75" customHeight="1">
      <c r="A4" s="232" t="s">
        <v>38</v>
      </c>
      <c r="B4" s="233"/>
      <c r="C4" s="233" t="s">
        <v>19</v>
      </c>
      <c r="D4" s="233" t="s">
        <v>13</v>
      </c>
      <c r="E4" s="234">
        <v>500</v>
      </c>
      <c r="F4" s="235">
        <v>45.9</v>
      </c>
      <c r="G4" s="236" t="s">
        <v>21</v>
      </c>
      <c r="H4" s="235">
        <f aca="true" t="shared" si="0" ref="H4:H37">F4/E4</f>
        <v>0.09179999999999999</v>
      </c>
      <c r="J4" s="55"/>
    </row>
    <row r="5" spans="1:10" ht="12">
      <c r="A5" s="232" t="s">
        <v>14</v>
      </c>
      <c r="B5" s="233"/>
      <c r="C5" s="233" t="s">
        <v>19</v>
      </c>
      <c r="D5" s="233" t="s">
        <v>13</v>
      </c>
      <c r="E5" s="234">
        <v>500</v>
      </c>
      <c r="F5" s="235">
        <v>45.9</v>
      </c>
      <c r="G5" s="236" t="s">
        <v>21</v>
      </c>
      <c r="H5" s="235">
        <f t="shared" si="0"/>
        <v>0.09179999999999999</v>
      </c>
      <c r="J5" s="55"/>
    </row>
    <row r="6" spans="1:8" ht="12.75" customHeight="1">
      <c r="A6" s="232" t="s">
        <v>15</v>
      </c>
      <c r="B6" s="233" t="s">
        <v>9</v>
      </c>
      <c r="C6" s="233" t="s">
        <v>4</v>
      </c>
      <c r="D6" s="233" t="s">
        <v>10</v>
      </c>
      <c r="E6" s="234">
        <v>2600</v>
      </c>
      <c r="F6" s="235">
        <v>39.6</v>
      </c>
      <c r="G6" s="236" t="s">
        <v>21</v>
      </c>
      <c r="H6" s="235">
        <f t="shared" si="0"/>
        <v>0.015230769230769232</v>
      </c>
    </row>
    <row r="7" spans="1:8" ht="12.75" customHeight="1">
      <c r="A7" s="232" t="s">
        <v>40</v>
      </c>
      <c r="B7" s="233" t="s">
        <v>39</v>
      </c>
      <c r="C7" s="233" t="s">
        <v>20</v>
      </c>
      <c r="D7" s="233" t="s">
        <v>5</v>
      </c>
      <c r="E7" s="234">
        <v>2000</v>
      </c>
      <c r="F7" s="238">
        <v>186.345</v>
      </c>
      <c r="G7" s="236" t="s">
        <v>26</v>
      </c>
      <c r="H7" s="235">
        <f t="shared" si="0"/>
        <v>0.0931725</v>
      </c>
    </row>
    <row r="8" spans="1:10" ht="12.75" customHeight="1">
      <c r="A8" s="232" t="s">
        <v>22</v>
      </c>
      <c r="B8" s="239" t="s">
        <v>8</v>
      </c>
      <c r="C8" s="233" t="s">
        <v>6</v>
      </c>
      <c r="D8" s="233" t="s">
        <v>0</v>
      </c>
      <c r="E8" s="234">
        <v>8</v>
      </c>
      <c r="F8" s="238">
        <v>85.923</v>
      </c>
      <c r="G8" s="236" t="s">
        <v>1</v>
      </c>
      <c r="H8" s="235">
        <f t="shared" si="0"/>
        <v>10.740375</v>
      </c>
      <c r="J8" s="55"/>
    </row>
    <row r="9" spans="1:10" ht="12.75" customHeight="1">
      <c r="A9" s="232" t="s">
        <v>25</v>
      </c>
      <c r="B9" s="237"/>
      <c r="C9" s="233"/>
      <c r="D9" s="233"/>
      <c r="E9" s="234">
        <v>500</v>
      </c>
      <c r="F9" s="235">
        <v>193.74300000000002</v>
      </c>
      <c r="G9" s="236" t="s">
        <v>26</v>
      </c>
      <c r="H9" s="235">
        <f t="shared" si="0"/>
        <v>0.38748600000000005</v>
      </c>
      <c r="J9" s="55"/>
    </row>
    <row r="10" spans="1:10" ht="12.75" customHeight="1">
      <c r="A10" s="232" t="s">
        <v>233</v>
      </c>
      <c r="B10" s="237"/>
      <c r="C10" s="233"/>
      <c r="D10" s="233"/>
      <c r="E10" s="234">
        <v>10</v>
      </c>
      <c r="F10" s="235">
        <v>0</v>
      </c>
      <c r="G10" s="236" t="s">
        <v>234</v>
      </c>
      <c r="H10" s="235">
        <f t="shared" si="0"/>
        <v>0</v>
      </c>
      <c r="J10" s="55"/>
    </row>
    <row r="11" spans="1:8" ht="12">
      <c r="A11" s="232" t="s">
        <v>233</v>
      </c>
      <c r="B11" s="237"/>
      <c r="C11" s="233"/>
      <c r="D11" s="233"/>
      <c r="E11" s="234">
        <v>10</v>
      </c>
      <c r="F11" s="235">
        <v>0</v>
      </c>
      <c r="G11" s="236" t="s">
        <v>234</v>
      </c>
      <c r="H11" s="235">
        <f t="shared" si="0"/>
        <v>0</v>
      </c>
    </row>
    <row r="12" spans="1:10" ht="12">
      <c r="A12" s="232" t="s">
        <v>233</v>
      </c>
      <c r="B12" s="237"/>
      <c r="C12" s="233"/>
      <c r="D12" s="233"/>
      <c r="E12" s="234">
        <v>10</v>
      </c>
      <c r="F12" s="235">
        <v>0</v>
      </c>
      <c r="G12" s="236" t="s">
        <v>234</v>
      </c>
      <c r="H12" s="235">
        <f t="shared" si="0"/>
        <v>0</v>
      </c>
      <c r="J12" s="55"/>
    </row>
    <row r="13" spans="1:8" ht="12">
      <c r="A13" s="232" t="s">
        <v>233</v>
      </c>
      <c r="B13" s="237"/>
      <c r="C13" s="233"/>
      <c r="D13" s="233"/>
      <c r="E13" s="234">
        <v>10</v>
      </c>
      <c r="F13" s="235">
        <v>0</v>
      </c>
      <c r="G13" s="236" t="s">
        <v>234</v>
      </c>
      <c r="H13" s="235">
        <f t="shared" si="0"/>
        <v>0</v>
      </c>
    </row>
    <row r="14" spans="1:8" ht="12">
      <c r="A14" s="232" t="s">
        <v>233</v>
      </c>
      <c r="B14" s="237"/>
      <c r="C14" s="233"/>
      <c r="D14" s="233"/>
      <c r="E14" s="234">
        <v>10</v>
      </c>
      <c r="F14" s="235">
        <v>0</v>
      </c>
      <c r="G14" s="236" t="s">
        <v>234</v>
      </c>
      <c r="H14" s="235">
        <f t="shared" si="0"/>
        <v>0</v>
      </c>
    </row>
    <row r="15" spans="1:8" ht="12">
      <c r="A15" s="232" t="s">
        <v>233</v>
      </c>
      <c r="B15" s="237"/>
      <c r="C15" s="233"/>
      <c r="D15" s="233"/>
      <c r="E15" s="234">
        <v>10</v>
      </c>
      <c r="F15" s="235">
        <v>0</v>
      </c>
      <c r="G15" s="236" t="s">
        <v>234</v>
      </c>
      <c r="H15" s="235">
        <f t="shared" si="0"/>
        <v>0</v>
      </c>
    </row>
    <row r="16" spans="1:10" ht="12">
      <c r="A16" s="232" t="s">
        <v>233</v>
      </c>
      <c r="B16" s="237"/>
      <c r="C16" s="233"/>
      <c r="D16" s="233"/>
      <c r="E16" s="234">
        <v>10</v>
      </c>
      <c r="F16" s="235">
        <v>0</v>
      </c>
      <c r="G16" s="236" t="s">
        <v>234</v>
      </c>
      <c r="H16" s="235">
        <f t="shared" si="0"/>
        <v>0</v>
      </c>
      <c r="J16" s="55"/>
    </row>
    <row r="17" spans="1:10" ht="12">
      <c r="A17" s="232" t="s">
        <v>233</v>
      </c>
      <c r="B17" s="237"/>
      <c r="C17" s="233"/>
      <c r="D17" s="233"/>
      <c r="E17" s="234">
        <v>10</v>
      </c>
      <c r="F17" s="235">
        <v>0</v>
      </c>
      <c r="G17" s="236" t="s">
        <v>234</v>
      </c>
      <c r="H17" s="235">
        <f t="shared" si="0"/>
        <v>0</v>
      </c>
      <c r="J17" s="55"/>
    </row>
    <row r="18" spans="1:10" ht="12">
      <c r="A18" s="232" t="s">
        <v>233</v>
      </c>
      <c r="B18" s="237"/>
      <c r="C18" s="233"/>
      <c r="D18" s="233"/>
      <c r="E18" s="234">
        <v>10</v>
      </c>
      <c r="F18" s="235">
        <v>0</v>
      </c>
      <c r="G18" s="236" t="s">
        <v>234</v>
      </c>
      <c r="H18" s="235">
        <f t="shared" si="0"/>
        <v>0</v>
      </c>
      <c r="J18" s="55"/>
    </row>
    <row r="19" spans="1:10" ht="12">
      <c r="A19" s="232" t="s">
        <v>233</v>
      </c>
      <c r="B19" s="237"/>
      <c r="C19" s="233"/>
      <c r="D19" s="233"/>
      <c r="E19" s="234">
        <v>10</v>
      </c>
      <c r="F19" s="235">
        <v>0</v>
      </c>
      <c r="G19" s="236" t="s">
        <v>234</v>
      </c>
      <c r="H19" s="235">
        <f t="shared" si="0"/>
        <v>0</v>
      </c>
      <c r="J19" s="55"/>
    </row>
    <row r="20" spans="1:10" ht="12">
      <c r="A20" s="232" t="s">
        <v>233</v>
      </c>
      <c r="B20" s="237"/>
      <c r="C20" s="233"/>
      <c r="D20" s="233"/>
      <c r="E20" s="234">
        <v>10</v>
      </c>
      <c r="F20" s="235">
        <v>0</v>
      </c>
      <c r="G20" s="236" t="s">
        <v>234</v>
      </c>
      <c r="H20" s="235">
        <f t="shared" si="0"/>
        <v>0</v>
      </c>
      <c r="J20" s="55"/>
    </row>
    <row r="21" spans="1:10" ht="12">
      <c r="A21" s="232" t="s">
        <v>233</v>
      </c>
      <c r="B21" s="237"/>
      <c r="C21" s="233"/>
      <c r="D21" s="233"/>
      <c r="E21" s="234">
        <v>10</v>
      </c>
      <c r="F21" s="235">
        <v>0</v>
      </c>
      <c r="G21" s="236" t="s">
        <v>234</v>
      </c>
      <c r="H21" s="235">
        <f t="shared" si="0"/>
        <v>0</v>
      </c>
      <c r="J21" s="55"/>
    </row>
    <row r="22" spans="1:8" ht="12">
      <c r="A22" s="232" t="s">
        <v>233</v>
      </c>
      <c r="B22" s="237"/>
      <c r="C22" s="233"/>
      <c r="D22" s="233"/>
      <c r="E22" s="234">
        <v>10</v>
      </c>
      <c r="F22" s="235">
        <v>0</v>
      </c>
      <c r="G22" s="236" t="s">
        <v>234</v>
      </c>
      <c r="H22" s="235">
        <f t="shared" si="0"/>
        <v>0</v>
      </c>
    </row>
    <row r="23" spans="1:8" ht="11.25" customHeight="1">
      <c r="A23" s="232" t="s">
        <v>233</v>
      </c>
      <c r="B23" s="237"/>
      <c r="C23" s="233"/>
      <c r="D23" s="233"/>
      <c r="E23" s="234">
        <v>10</v>
      </c>
      <c r="F23" s="235">
        <v>0</v>
      </c>
      <c r="G23" s="236" t="s">
        <v>234</v>
      </c>
      <c r="H23" s="235">
        <f t="shared" si="0"/>
        <v>0</v>
      </c>
    </row>
    <row r="24" spans="1:8" ht="11.25" customHeight="1">
      <c r="A24" s="232" t="s">
        <v>233</v>
      </c>
      <c r="B24" s="237"/>
      <c r="C24" s="233"/>
      <c r="D24" s="233"/>
      <c r="E24" s="234">
        <v>10</v>
      </c>
      <c r="F24" s="235">
        <v>0</v>
      </c>
      <c r="G24" s="236" t="s">
        <v>234</v>
      </c>
      <c r="H24" s="235">
        <f t="shared" si="0"/>
        <v>0</v>
      </c>
    </row>
    <row r="25" spans="1:8" ht="12">
      <c r="A25" s="232" t="s">
        <v>233</v>
      </c>
      <c r="B25" s="237"/>
      <c r="C25" s="233"/>
      <c r="D25" s="233"/>
      <c r="E25" s="234">
        <v>10</v>
      </c>
      <c r="F25" s="235">
        <v>0</v>
      </c>
      <c r="G25" s="236" t="s">
        <v>234</v>
      </c>
      <c r="H25" s="235">
        <f t="shared" si="0"/>
        <v>0</v>
      </c>
    </row>
    <row r="26" spans="1:10" ht="12">
      <c r="A26" s="232" t="s">
        <v>233</v>
      </c>
      <c r="B26" s="237"/>
      <c r="C26" s="233"/>
      <c r="D26" s="233"/>
      <c r="E26" s="234">
        <v>10</v>
      </c>
      <c r="F26" s="235">
        <v>0</v>
      </c>
      <c r="G26" s="236" t="s">
        <v>234</v>
      </c>
      <c r="H26" s="235">
        <f t="shared" si="0"/>
        <v>0</v>
      </c>
      <c r="J26" s="55"/>
    </row>
    <row r="27" spans="1:10" ht="12">
      <c r="A27" s="232" t="s">
        <v>233</v>
      </c>
      <c r="B27" s="237"/>
      <c r="C27" s="233"/>
      <c r="D27" s="233"/>
      <c r="E27" s="234">
        <v>10</v>
      </c>
      <c r="F27" s="235">
        <v>0</v>
      </c>
      <c r="G27" s="236" t="s">
        <v>234</v>
      </c>
      <c r="H27" s="235">
        <f t="shared" si="0"/>
        <v>0</v>
      </c>
      <c r="J27" s="55"/>
    </row>
    <row r="28" spans="1:10" ht="12">
      <c r="A28" s="232" t="s">
        <v>233</v>
      </c>
      <c r="B28" s="237"/>
      <c r="C28" s="233"/>
      <c r="D28" s="233"/>
      <c r="E28" s="234">
        <v>10</v>
      </c>
      <c r="F28" s="235">
        <v>0</v>
      </c>
      <c r="G28" s="236" t="s">
        <v>234</v>
      </c>
      <c r="H28" s="235">
        <f t="shared" si="0"/>
        <v>0</v>
      </c>
      <c r="J28" s="56"/>
    </row>
    <row r="29" spans="1:10" ht="12">
      <c r="A29" s="232" t="s">
        <v>233</v>
      </c>
      <c r="B29" s="237"/>
      <c r="C29" s="233"/>
      <c r="D29" s="233"/>
      <c r="E29" s="234">
        <v>10</v>
      </c>
      <c r="F29" s="235">
        <v>0</v>
      </c>
      <c r="G29" s="236" t="s">
        <v>234</v>
      </c>
      <c r="H29" s="235">
        <f t="shared" si="0"/>
        <v>0</v>
      </c>
      <c r="J29" s="55"/>
    </row>
    <row r="30" spans="1:8" ht="12">
      <c r="A30" s="232" t="s">
        <v>233</v>
      </c>
      <c r="B30" s="237"/>
      <c r="C30" s="233"/>
      <c r="D30" s="233"/>
      <c r="E30" s="234">
        <v>10</v>
      </c>
      <c r="F30" s="235">
        <v>0</v>
      </c>
      <c r="G30" s="236" t="s">
        <v>234</v>
      </c>
      <c r="H30" s="235">
        <f t="shared" si="0"/>
        <v>0</v>
      </c>
    </row>
    <row r="31" spans="1:10" ht="12">
      <c r="A31" s="232" t="s">
        <v>233</v>
      </c>
      <c r="B31" s="237"/>
      <c r="C31" s="233"/>
      <c r="D31" s="233"/>
      <c r="E31" s="234">
        <v>10</v>
      </c>
      <c r="F31" s="235">
        <v>0</v>
      </c>
      <c r="G31" s="236" t="s">
        <v>234</v>
      </c>
      <c r="H31" s="235">
        <f t="shared" si="0"/>
        <v>0</v>
      </c>
      <c r="J31" s="55"/>
    </row>
    <row r="32" spans="1:10" ht="12">
      <c r="A32" s="232" t="s">
        <v>233</v>
      </c>
      <c r="B32" s="237"/>
      <c r="C32" s="233"/>
      <c r="D32" s="233"/>
      <c r="E32" s="234">
        <v>10</v>
      </c>
      <c r="F32" s="235">
        <v>0</v>
      </c>
      <c r="G32" s="236" t="s">
        <v>234</v>
      </c>
      <c r="H32" s="235">
        <f t="shared" si="0"/>
        <v>0</v>
      </c>
      <c r="J32" s="55"/>
    </row>
    <row r="33" spans="1:8" ht="12">
      <c r="A33" s="232" t="s">
        <v>233</v>
      </c>
      <c r="B33" s="237"/>
      <c r="C33" s="233"/>
      <c r="D33" s="233"/>
      <c r="E33" s="234">
        <v>10</v>
      </c>
      <c r="F33" s="235">
        <v>0</v>
      </c>
      <c r="G33" s="236" t="s">
        <v>234</v>
      </c>
      <c r="H33" s="235">
        <f t="shared" si="0"/>
        <v>0</v>
      </c>
    </row>
    <row r="34" spans="1:10" ht="12">
      <c r="A34" s="232" t="s">
        <v>233</v>
      </c>
      <c r="B34" s="237"/>
      <c r="C34" s="233"/>
      <c r="D34" s="233"/>
      <c r="E34" s="234">
        <v>10</v>
      </c>
      <c r="F34" s="235">
        <v>0</v>
      </c>
      <c r="G34" s="236" t="s">
        <v>234</v>
      </c>
      <c r="H34" s="235">
        <f t="shared" si="0"/>
        <v>0</v>
      </c>
      <c r="J34" s="55"/>
    </row>
    <row r="35" spans="1:8" ht="12">
      <c r="A35" s="232" t="s">
        <v>233</v>
      </c>
      <c r="B35" s="237"/>
      <c r="C35" s="233"/>
      <c r="D35" s="233"/>
      <c r="E35" s="234">
        <v>10</v>
      </c>
      <c r="F35" s="235">
        <v>0</v>
      </c>
      <c r="G35" s="236" t="s">
        <v>234</v>
      </c>
      <c r="H35" s="235">
        <f t="shared" si="0"/>
        <v>0</v>
      </c>
    </row>
    <row r="36" spans="1:8" ht="12">
      <c r="A36" s="232" t="s">
        <v>233</v>
      </c>
      <c r="B36" s="237"/>
      <c r="C36" s="233"/>
      <c r="D36" s="233"/>
      <c r="E36" s="234">
        <v>10</v>
      </c>
      <c r="F36" s="235">
        <v>0</v>
      </c>
      <c r="G36" s="236" t="s">
        <v>234</v>
      </c>
      <c r="H36" s="235">
        <f t="shared" si="0"/>
        <v>0</v>
      </c>
    </row>
    <row r="37" spans="1:8" ht="12">
      <c r="A37" s="232" t="s">
        <v>233</v>
      </c>
      <c r="B37" s="237"/>
      <c r="C37" s="233"/>
      <c r="D37" s="233"/>
      <c r="E37" s="234">
        <v>10</v>
      </c>
      <c r="F37" s="235">
        <v>0</v>
      </c>
      <c r="G37" s="236" t="s">
        <v>234</v>
      </c>
      <c r="H37" s="235">
        <f t="shared" si="0"/>
        <v>0</v>
      </c>
    </row>
    <row r="38" spans="1:10" ht="12">
      <c r="A38" s="232" t="s">
        <v>233</v>
      </c>
      <c r="B38" s="237"/>
      <c r="C38" s="233"/>
      <c r="D38" s="233"/>
      <c r="E38" s="234">
        <v>10</v>
      </c>
      <c r="F38" s="235">
        <v>0</v>
      </c>
      <c r="G38" s="236" t="s">
        <v>234</v>
      </c>
      <c r="H38" s="235">
        <f>F38/E38</f>
        <v>0</v>
      </c>
      <c r="J38" s="55"/>
    </row>
    <row r="39" spans="1:10" ht="12">
      <c r="A39" s="232" t="s">
        <v>233</v>
      </c>
      <c r="B39" s="237"/>
      <c r="C39" s="233"/>
      <c r="D39" s="233"/>
      <c r="E39" s="234">
        <v>10</v>
      </c>
      <c r="F39" s="235">
        <v>0</v>
      </c>
      <c r="G39" s="236" t="s">
        <v>234</v>
      </c>
      <c r="H39" s="235">
        <f>F39/E39</f>
        <v>0</v>
      </c>
      <c r="J39" s="55"/>
    </row>
    <row r="40" spans="1:10" ht="12">
      <c r="A40" s="232" t="s">
        <v>233</v>
      </c>
      <c r="B40" s="237"/>
      <c r="C40" s="233"/>
      <c r="D40" s="233"/>
      <c r="E40" s="234">
        <v>10</v>
      </c>
      <c r="F40" s="235">
        <v>0</v>
      </c>
      <c r="G40" s="236" t="s">
        <v>234</v>
      </c>
      <c r="H40" s="235">
        <f aca="true" t="shared" si="1" ref="H40:H74">F40/E40</f>
        <v>0</v>
      </c>
      <c r="J40" s="55"/>
    </row>
    <row r="41" spans="1:8" ht="12">
      <c r="A41" s="232" t="s">
        <v>233</v>
      </c>
      <c r="B41" s="237"/>
      <c r="C41" s="233"/>
      <c r="D41" s="233"/>
      <c r="E41" s="234">
        <v>10</v>
      </c>
      <c r="F41" s="235">
        <v>0</v>
      </c>
      <c r="G41" s="236" t="s">
        <v>234</v>
      </c>
      <c r="H41" s="235">
        <f t="shared" si="1"/>
        <v>0</v>
      </c>
    </row>
    <row r="42" spans="1:10" ht="12">
      <c r="A42" s="232" t="s">
        <v>233</v>
      </c>
      <c r="B42" s="237"/>
      <c r="C42" s="233"/>
      <c r="D42" s="233"/>
      <c r="E42" s="234">
        <v>10</v>
      </c>
      <c r="F42" s="235">
        <v>0</v>
      </c>
      <c r="G42" s="236" t="s">
        <v>234</v>
      </c>
      <c r="H42" s="235">
        <f t="shared" si="1"/>
        <v>0</v>
      </c>
      <c r="J42" s="55"/>
    </row>
    <row r="43" spans="1:8" ht="12">
      <c r="A43" s="232" t="s">
        <v>233</v>
      </c>
      <c r="B43" s="237"/>
      <c r="C43" s="233"/>
      <c r="D43" s="233"/>
      <c r="E43" s="234">
        <v>10</v>
      </c>
      <c r="F43" s="235">
        <v>0</v>
      </c>
      <c r="G43" s="236" t="s">
        <v>234</v>
      </c>
      <c r="H43" s="235">
        <f t="shared" si="1"/>
        <v>0</v>
      </c>
    </row>
    <row r="44" spans="1:10" ht="12">
      <c r="A44" s="232" t="s">
        <v>233</v>
      </c>
      <c r="B44" s="237"/>
      <c r="C44" s="233"/>
      <c r="D44" s="233"/>
      <c r="E44" s="234">
        <v>10</v>
      </c>
      <c r="F44" s="235">
        <v>0</v>
      </c>
      <c r="G44" s="236" t="s">
        <v>234</v>
      </c>
      <c r="H44" s="235">
        <f t="shared" si="1"/>
        <v>0</v>
      </c>
      <c r="J44" s="55"/>
    </row>
    <row r="45" spans="1:10" ht="12">
      <c r="A45" s="232" t="s">
        <v>233</v>
      </c>
      <c r="B45" s="237"/>
      <c r="C45" s="233"/>
      <c r="D45" s="233"/>
      <c r="E45" s="234">
        <v>10</v>
      </c>
      <c r="F45" s="235">
        <v>0</v>
      </c>
      <c r="G45" s="236" t="s">
        <v>234</v>
      </c>
      <c r="H45" s="235">
        <f t="shared" si="1"/>
        <v>0</v>
      </c>
      <c r="J45" s="55"/>
    </row>
    <row r="46" spans="1:10" ht="12">
      <c r="A46" s="232" t="s">
        <v>233</v>
      </c>
      <c r="B46" s="237"/>
      <c r="C46" s="233"/>
      <c r="D46" s="233"/>
      <c r="E46" s="234">
        <v>10</v>
      </c>
      <c r="F46" s="235">
        <v>0</v>
      </c>
      <c r="G46" s="236" t="s">
        <v>234</v>
      </c>
      <c r="H46" s="235">
        <f t="shared" si="1"/>
        <v>0</v>
      </c>
      <c r="J46" s="55"/>
    </row>
    <row r="47" spans="1:10" ht="12">
      <c r="A47" s="232" t="s">
        <v>233</v>
      </c>
      <c r="B47" s="237"/>
      <c r="C47" s="233"/>
      <c r="D47" s="233"/>
      <c r="E47" s="234">
        <v>10</v>
      </c>
      <c r="F47" s="235">
        <v>0</v>
      </c>
      <c r="G47" s="236" t="s">
        <v>234</v>
      </c>
      <c r="H47" s="235">
        <f t="shared" si="1"/>
        <v>0</v>
      </c>
      <c r="J47" s="55"/>
    </row>
    <row r="48" spans="1:10" ht="12">
      <c r="A48" s="232" t="s">
        <v>233</v>
      </c>
      <c r="B48" s="237"/>
      <c r="C48" s="233"/>
      <c r="D48" s="233"/>
      <c r="E48" s="234">
        <v>10</v>
      </c>
      <c r="F48" s="235">
        <v>0</v>
      </c>
      <c r="G48" s="236" t="s">
        <v>234</v>
      </c>
      <c r="H48" s="235">
        <f t="shared" si="1"/>
        <v>0</v>
      </c>
      <c r="J48" s="55"/>
    </row>
    <row r="49" spans="1:8" ht="12">
      <c r="A49" s="232" t="s">
        <v>233</v>
      </c>
      <c r="B49" s="237"/>
      <c r="C49" s="233"/>
      <c r="D49" s="233"/>
      <c r="E49" s="234">
        <v>10</v>
      </c>
      <c r="F49" s="235">
        <v>0</v>
      </c>
      <c r="G49" s="236" t="s">
        <v>234</v>
      </c>
      <c r="H49" s="235">
        <f t="shared" si="1"/>
        <v>0</v>
      </c>
    </row>
    <row r="50" spans="1:8" ht="12">
      <c r="A50" s="232" t="s">
        <v>233</v>
      </c>
      <c r="B50" s="237"/>
      <c r="C50" s="233"/>
      <c r="D50" s="233"/>
      <c r="E50" s="234">
        <v>10</v>
      </c>
      <c r="F50" s="235">
        <v>0</v>
      </c>
      <c r="G50" s="236" t="s">
        <v>234</v>
      </c>
      <c r="H50" s="235">
        <f t="shared" si="1"/>
        <v>0</v>
      </c>
    </row>
    <row r="51" spans="1:8" ht="12">
      <c r="A51" s="232" t="s">
        <v>233</v>
      </c>
      <c r="B51" s="237"/>
      <c r="C51" s="233"/>
      <c r="D51" s="233"/>
      <c r="E51" s="234">
        <v>10</v>
      </c>
      <c r="F51" s="235">
        <v>0</v>
      </c>
      <c r="G51" s="236" t="s">
        <v>234</v>
      </c>
      <c r="H51" s="235">
        <f t="shared" si="1"/>
        <v>0</v>
      </c>
    </row>
    <row r="52" spans="1:10" ht="12">
      <c r="A52" s="232" t="s">
        <v>233</v>
      </c>
      <c r="B52" s="237"/>
      <c r="C52" s="233"/>
      <c r="D52" s="233"/>
      <c r="E52" s="234">
        <v>10</v>
      </c>
      <c r="F52" s="235">
        <v>0</v>
      </c>
      <c r="G52" s="236" t="s">
        <v>234</v>
      </c>
      <c r="H52" s="235">
        <f t="shared" si="1"/>
        <v>0</v>
      </c>
      <c r="J52" s="55"/>
    </row>
    <row r="53" spans="1:10" ht="12">
      <c r="A53" s="232" t="s">
        <v>233</v>
      </c>
      <c r="B53" s="237"/>
      <c r="C53" s="233"/>
      <c r="D53" s="233"/>
      <c r="E53" s="234">
        <v>10</v>
      </c>
      <c r="F53" s="235">
        <v>0</v>
      </c>
      <c r="G53" s="236" t="s">
        <v>234</v>
      </c>
      <c r="H53" s="235">
        <f t="shared" si="1"/>
        <v>0</v>
      </c>
      <c r="J53" s="55"/>
    </row>
    <row r="54" spans="1:10" ht="12">
      <c r="A54" s="232" t="s">
        <v>233</v>
      </c>
      <c r="B54" s="237"/>
      <c r="C54" s="233"/>
      <c r="D54" s="233"/>
      <c r="E54" s="234">
        <v>10</v>
      </c>
      <c r="F54" s="235">
        <v>0</v>
      </c>
      <c r="G54" s="236" t="s">
        <v>234</v>
      </c>
      <c r="H54" s="235">
        <f t="shared" si="1"/>
        <v>0</v>
      </c>
      <c r="J54" s="55"/>
    </row>
    <row r="55" spans="1:10" ht="12">
      <c r="A55" s="232" t="s">
        <v>233</v>
      </c>
      <c r="B55" s="237"/>
      <c r="C55" s="233"/>
      <c r="D55" s="233"/>
      <c r="E55" s="234">
        <v>10</v>
      </c>
      <c r="F55" s="235">
        <v>0</v>
      </c>
      <c r="G55" s="236" t="s">
        <v>234</v>
      </c>
      <c r="H55" s="235">
        <f t="shared" si="1"/>
        <v>0</v>
      </c>
      <c r="J55" s="55"/>
    </row>
    <row r="56" spans="1:8" ht="11.25" customHeight="1">
      <c r="A56" s="232" t="s">
        <v>233</v>
      </c>
      <c r="B56" s="237"/>
      <c r="C56" s="233"/>
      <c r="D56" s="233"/>
      <c r="E56" s="234">
        <v>10</v>
      </c>
      <c r="F56" s="235">
        <v>0</v>
      </c>
      <c r="G56" s="236" t="s">
        <v>234</v>
      </c>
      <c r="H56" s="235">
        <f t="shared" si="1"/>
        <v>0</v>
      </c>
    </row>
    <row r="57" spans="1:8" ht="12">
      <c r="A57" s="232" t="s">
        <v>233</v>
      </c>
      <c r="B57" s="237"/>
      <c r="C57" s="233"/>
      <c r="D57" s="233"/>
      <c r="E57" s="234">
        <v>10</v>
      </c>
      <c r="F57" s="235">
        <v>0</v>
      </c>
      <c r="G57" s="236" t="s">
        <v>234</v>
      </c>
      <c r="H57" s="235">
        <f t="shared" si="1"/>
        <v>0</v>
      </c>
    </row>
    <row r="58" spans="1:8" ht="12">
      <c r="A58" s="232" t="s">
        <v>233</v>
      </c>
      <c r="B58" s="237"/>
      <c r="C58" s="233"/>
      <c r="D58" s="233"/>
      <c r="E58" s="234">
        <v>10</v>
      </c>
      <c r="F58" s="235">
        <v>0</v>
      </c>
      <c r="G58" s="236" t="s">
        <v>234</v>
      </c>
      <c r="H58" s="235">
        <f t="shared" si="1"/>
        <v>0</v>
      </c>
    </row>
    <row r="59" spans="1:8" ht="12">
      <c r="A59" s="232" t="s">
        <v>233</v>
      </c>
      <c r="B59" s="237"/>
      <c r="C59" s="233"/>
      <c r="D59" s="233"/>
      <c r="E59" s="234">
        <v>10</v>
      </c>
      <c r="F59" s="235">
        <v>0</v>
      </c>
      <c r="G59" s="236" t="s">
        <v>234</v>
      </c>
      <c r="H59" s="235">
        <f t="shared" si="1"/>
        <v>0</v>
      </c>
    </row>
    <row r="60" spans="1:8" ht="12">
      <c r="A60" s="232" t="s">
        <v>233</v>
      </c>
      <c r="B60" s="237"/>
      <c r="C60" s="233"/>
      <c r="D60" s="233"/>
      <c r="E60" s="234">
        <v>10</v>
      </c>
      <c r="F60" s="235">
        <v>0</v>
      </c>
      <c r="G60" s="236" t="s">
        <v>234</v>
      </c>
      <c r="H60" s="235">
        <f t="shared" si="1"/>
        <v>0</v>
      </c>
    </row>
    <row r="61" spans="1:10" ht="12">
      <c r="A61" s="232" t="s">
        <v>233</v>
      </c>
      <c r="B61" s="237"/>
      <c r="C61" s="233"/>
      <c r="D61" s="233"/>
      <c r="E61" s="234">
        <v>10</v>
      </c>
      <c r="F61" s="235">
        <v>0</v>
      </c>
      <c r="G61" s="236" t="s">
        <v>234</v>
      </c>
      <c r="H61" s="235">
        <f t="shared" si="1"/>
        <v>0</v>
      </c>
      <c r="J61" s="55"/>
    </row>
    <row r="62" spans="1:10" ht="12">
      <c r="A62" s="232" t="s">
        <v>233</v>
      </c>
      <c r="B62" s="237"/>
      <c r="C62" s="233"/>
      <c r="D62" s="233"/>
      <c r="E62" s="234">
        <v>10</v>
      </c>
      <c r="F62" s="235">
        <v>0</v>
      </c>
      <c r="G62" s="236" t="s">
        <v>234</v>
      </c>
      <c r="H62" s="235">
        <f t="shared" si="1"/>
        <v>0</v>
      </c>
      <c r="J62" s="55"/>
    </row>
    <row r="63" spans="1:8" ht="12">
      <c r="A63" s="232" t="s">
        <v>233</v>
      </c>
      <c r="B63" s="237"/>
      <c r="C63" s="233"/>
      <c r="D63" s="233"/>
      <c r="E63" s="234">
        <v>10</v>
      </c>
      <c r="F63" s="235">
        <v>0</v>
      </c>
      <c r="G63" s="236" t="s">
        <v>234</v>
      </c>
      <c r="H63" s="235">
        <f t="shared" si="1"/>
        <v>0</v>
      </c>
    </row>
    <row r="64" spans="1:10" ht="12">
      <c r="A64" s="232" t="s">
        <v>233</v>
      </c>
      <c r="B64" s="237"/>
      <c r="C64" s="233"/>
      <c r="D64" s="233"/>
      <c r="E64" s="234">
        <v>10</v>
      </c>
      <c r="F64" s="235">
        <v>0</v>
      </c>
      <c r="G64" s="236" t="s">
        <v>234</v>
      </c>
      <c r="H64" s="235">
        <f t="shared" si="1"/>
        <v>0</v>
      </c>
      <c r="J64" s="55"/>
    </row>
    <row r="65" spans="1:8" ht="12">
      <c r="A65" s="232" t="s">
        <v>233</v>
      </c>
      <c r="B65" s="237"/>
      <c r="C65" s="233"/>
      <c r="D65" s="233"/>
      <c r="E65" s="234">
        <v>10</v>
      </c>
      <c r="F65" s="235">
        <v>0</v>
      </c>
      <c r="G65" s="236" t="s">
        <v>234</v>
      </c>
      <c r="H65" s="235">
        <f t="shared" si="1"/>
        <v>0</v>
      </c>
    </row>
    <row r="66" spans="1:10" ht="12">
      <c r="A66" s="232" t="s">
        <v>233</v>
      </c>
      <c r="B66" s="237"/>
      <c r="C66" s="233"/>
      <c r="D66" s="233"/>
      <c r="E66" s="234">
        <v>10</v>
      </c>
      <c r="F66" s="235">
        <v>0</v>
      </c>
      <c r="G66" s="236" t="s">
        <v>234</v>
      </c>
      <c r="H66" s="235">
        <f t="shared" si="1"/>
        <v>0</v>
      </c>
      <c r="J66" s="55"/>
    </row>
    <row r="67" spans="1:8" ht="12">
      <c r="A67" s="232" t="s">
        <v>233</v>
      </c>
      <c r="B67" s="237"/>
      <c r="C67" s="233"/>
      <c r="D67" s="233"/>
      <c r="E67" s="234">
        <v>10</v>
      </c>
      <c r="F67" s="235">
        <v>0</v>
      </c>
      <c r="G67" s="236" t="s">
        <v>234</v>
      </c>
      <c r="H67" s="235">
        <f t="shared" si="1"/>
        <v>0</v>
      </c>
    </row>
    <row r="68" spans="1:10" ht="12">
      <c r="A68" s="232" t="s">
        <v>233</v>
      </c>
      <c r="B68" s="237"/>
      <c r="C68" s="233"/>
      <c r="D68" s="233"/>
      <c r="E68" s="234">
        <v>10</v>
      </c>
      <c r="F68" s="235">
        <v>0</v>
      </c>
      <c r="G68" s="236" t="s">
        <v>234</v>
      </c>
      <c r="H68" s="235">
        <f t="shared" si="1"/>
        <v>0</v>
      </c>
      <c r="J68" s="55"/>
    </row>
    <row r="69" spans="1:8" ht="12">
      <c r="A69" s="232" t="s">
        <v>233</v>
      </c>
      <c r="B69" s="237"/>
      <c r="C69" s="233"/>
      <c r="D69" s="233"/>
      <c r="E69" s="234">
        <v>10</v>
      </c>
      <c r="F69" s="235">
        <v>0</v>
      </c>
      <c r="G69" s="236" t="s">
        <v>234</v>
      </c>
      <c r="H69" s="235">
        <f t="shared" si="1"/>
        <v>0</v>
      </c>
    </row>
    <row r="70" spans="1:10" ht="12">
      <c r="A70" s="232" t="s">
        <v>233</v>
      </c>
      <c r="B70" s="237"/>
      <c r="C70" s="233"/>
      <c r="D70" s="233"/>
      <c r="E70" s="234">
        <v>10</v>
      </c>
      <c r="F70" s="235">
        <v>0</v>
      </c>
      <c r="G70" s="236" t="s">
        <v>234</v>
      </c>
      <c r="H70" s="235">
        <f t="shared" si="1"/>
        <v>0</v>
      </c>
      <c r="J70" s="55"/>
    </row>
    <row r="71" spans="1:8" ht="12">
      <c r="A71" s="232" t="s">
        <v>233</v>
      </c>
      <c r="B71" s="237"/>
      <c r="C71" s="233"/>
      <c r="D71" s="233"/>
      <c r="E71" s="234">
        <v>10</v>
      </c>
      <c r="F71" s="235">
        <v>0</v>
      </c>
      <c r="G71" s="236" t="s">
        <v>234</v>
      </c>
      <c r="H71" s="235">
        <f t="shared" si="1"/>
        <v>0</v>
      </c>
    </row>
    <row r="72" spans="1:8" ht="12">
      <c r="A72" s="232" t="s">
        <v>233</v>
      </c>
      <c r="B72" s="237"/>
      <c r="C72" s="233"/>
      <c r="D72" s="233"/>
      <c r="E72" s="234">
        <v>10</v>
      </c>
      <c r="F72" s="235">
        <v>0</v>
      </c>
      <c r="G72" s="236" t="s">
        <v>234</v>
      </c>
      <c r="H72" s="235">
        <f t="shared" si="1"/>
        <v>0</v>
      </c>
    </row>
    <row r="73" spans="1:8" ht="12">
      <c r="A73" s="232" t="s">
        <v>233</v>
      </c>
      <c r="B73" s="237"/>
      <c r="C73" s="233"/>
      <c r="D73" s="233"/>
      <c r="E73" s="234">
        <v>10</v>
      </c>
      <c r="F73" s="235">
        <v>0</v>
      </c>
      <c r="G73" s="236" t="s">
        <v>234</v>
      </c>
      <c r="H73" s="235">
        <f t="shared" si="1"/>
        <v>0</v>
      </c>
    </row>
    <row r="74" spans="1:8" ht="12">
      <c r="A74" s="232" t="s">
        <v>233</v>
      </c>
      <c r="B74" s="237"/>
      <c r="C74" s="233"/>
      <c r="D74" s="233"/>
      <c r="E74" s="234">
        <v>10</v>
      </c>
      <c r="F74" s="235">
        <v>0</v>
      </c>
      <c r="G74" s="236" t="s">
        <v>234</v>
      </c>
      <c r="H74" s="235">
        <f t="shared" si="1"/>
        <v>0</v>
      </c>
    </row>
    <row r="75" ht="12">
      <c r="A75" s="57"/>
    </row>
    <row r="76" ht="12">
      <c r="A76" s="57"/>
    </row>
    <row r="77" ht="12">
      <c r="A77" s="57"/>
    </row>
    <row r="78" ht="12">
      <c r="A78" s="57"/>
    </row>
    <row r="79" ht="12">
      <c r="A79" s="57"/>
    </row>
  </sheetData>
  <sheetProtection/>
  <printOptions horizontalCentered="1"/>
  <pageMargins left="0.75" right="0.5" top="0.75" bottom="0.5" header="0.25" footer="0.25"/>
  <pageSetup fitToHeight="1" fitToWidth="1" orientation="landscape" scale="62" r:id="rId3"/>
  <headerFooter alignWithMargins="0">
    <oddFooter>&amp;L&amp;Z&amp;F
&amp;A</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C10" sqref="C10"/>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1" ht="12"/>
    <row r="2" ht="18">
      <c r="A2" s="35" t="s">
        <v>59</v>
      </c>
    </row>
    <row r="3" ht="12"/>
    <row r="4" ht="12">
      <c r="A4" s="37" t="s">
        <v>28</v>
      </c>
    </row>
    <row r="5" ht="12"/>
    <row r="6" spans="1:5" s="10" customFormat="1" ht="12" customHeight="1">
      <c r="A6" s="8" t="s">
        <v>64</v>
      </c>
      <c r="B6" s="415" t="s">
        <v>59</v>
      </c>
      <c r="C6" s="416"/>
      <c r="D6" s="417"/>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8">
        <v>60</v>
      </c>
      <c r="C10" s="54">
        <f>VLOOKUP(A10,Consumables!$A$4:$H$75,8,FALSE)</f>
        <v>0.09179999999999999</v>
      </c>
      <c r="D10" s="54">
        <f aca="true" t="shared" si="0" ref="D10:D15">B10*C10</f>
        <v>5.507999999999999</v>
      </c>
      <c r="E10" s="43"/>
    </row>
    <row r="11" spans="1:5" s="44" customFormat="1" ht="12">
      <c r="A11" s="1" t="s">
        <v>14</v>
      </c>
      <c r="B11" s="208">
        <v>75</v>
      </c>
      <c r="C11" s="54">
        <f>VLOOKUP(A11,Consumables!$A$4:$H$75,8,FALSE)</f>
        <v>0.09179999999999999</v>
      </c>
      <c r="D11" s="54">
        <f t="shared" si="0"/>
        <v>6.885</v>
      </c>
      <c r="E11" s="43"/>
    </row>
    <row r="12" spans="1:5" s="44" customFormat="1" ht="12">
      <c r="A12" s="1" t="s">
        <v>15</v>
      </c>
      <c r="B12" s="208">
        <v>60</v>
      </c>
      <c r="C12" s="54">
        <f>VLOOKUP(A12,Consumables!$A$4:$H$75,8,FALSE)</f>
        <v>0.015230769230769232</v>
      </c>
      <c r="D12" s="54">
        <f t="shared" si="0"/>
        <v>0.9138461538461539</v>
      </c>
      <c r="E12" s="43"/>
    </row>
    <row r="13" spans="1:5" s="44" customFormat="1" ht="12">
      <c r="A13" s="1" t="s">
        <v>16</v>
      </c>
      <c r="B13" s="208">
        <v>2</v>
      </c>
      <c r="C13" s="54">
        <f>VLOOKUP(A13,Consumables!$A$4:$H$75,8,FALSE)</f>
        <v>0.0931725</v>
      </c>
      <c r="D13" s="54">
        <f t="shared" si="0"/>
        <v>0.186345</v>
      </c>
      <c r="E13" s="43"/>
    </row>
    <row r="14" spans="1:5" s="44" customFormat="1" ht="12">
      <c r="A14" s="1" t="s">
        <v>22</v>
      </c>
      <c r="B14" s="208">
        <v>0.25</v>
      </c>
      <c r="C14" s="54">
        <f>VLOOKUP(A14,Consumables!$A$4:$H$75,8,FALSE)</f>
        <v>10.740375</v>
      </c>
      <c r="D14" s="54">
        <f t="shared" si="0"/>
        <v>2.68509375</v>
      </c>
      <c r="E14" s="43"/>
    </row>
    <row r="15" spans="1:33" s="44" customFormat="1" ht="12">
      <c r="A15" s="2" t="s">
        <v>25</v>
      </c>
      <c r="B15" s="208">
        <v>1</v>
      </c>
      <c r="C15" s="54">
        <f>VLOOKUP(A15,Consumables!$A$4:$H$75,8,FALSE)</f>
        <v>0.38748600000000005</v>
      </c>
      <c r="D15" s="240">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103</v>
      </c>
      <c r="B16" s="46"/>
      <c r="C16" s="47"/>
      <c r="D16" s="54">
        <f>SUM(D10:D15)</f>
        <v>16.56577090384615</v>
      </c>
      <c r="E16" s="47"/>
    </row>
    <row r="17" spans="1:5" s="48" customFormat="1" ht="12">
      <c r="A17" s="3"/>
      <c r="B17" s="46"/>
      <c r="C17" s="47"/>
      <c r="D17" s="241"/>
      <c r="E17" s="47"/>
    </row>
    <row r="18" spans="1:5" s="44" customFormat="1" ht="12">
      <c r="A18" s="4" t="s">
        <v>70</v>
      </c>
      <c r="B18" s="208">
        <v>5</v>
      </c>
      <c r="C18" s="54">
        <f>'Allocated Costs'!K18</f>
        <v>0.5078067152560147</v>
      </c>
      <c r="D18" s="54">
        <f>B18*C18</f>
        <v>2.5390335762800738</v>
      </c>
      <c r="E18" s="43"/>
    </row>
    <row r="19" spans="1:5" s="48" customFormat="1" ht="12">
      <c r="A19" s="4" t="s">
        <v>98</v>
      </c>
      <c r="B19" s="242">
        <f>B18</f>
        <v>5</v>
      </c>
      <c r="C19" s="54">
        <f>'Allocated Costs'!G46</f>
        <v>0.25015109125912055</v>
      </c>
      <c r="D19" s="54">
        <f>B19*C19</f>
        <v>1.2507554562956027</v>
      </c>
      <c r="E19" s="47"/>
    </row>
    <row r="20" spans="1:5" s="48" customFormat="1" ht="12">
      <c r="A20" s="4" t="s">
        <v>97</v>
      </c>
      <c r="B20" s="242">
        <f>B18</f>
        <v>5</v>
      </c>
      <c r="C20" s="54">
        <f>'Allocated Costs'!G48</f>
        <v>0.10006043650364822</v>
      </c>
      <c r="D20" s="54">
        <f>B20*C20</f>
        <v>0.5003021825182411</v>
      </c>
      <c r="E20" s="47"/>
    </row>
    <row r="21" spans="1:5" s="44" customFormat="1" ht="12">
      <c r="A21" s="4" t="s">
        <v>17</v>
      </c>
      <c r="B21" s="243"/>
      <c r="C21" s="50"/>
      <c r="D21" s="54">
        <f>SUM(D16:D20)*'Allocated Costs'!$C$38</f>
        <v>1.459910348325805</v>
      </c>
      <c r="E21" s="43"/>
    </row>
    <row r="22" spans="1:5" s="44" customFormat="1" ht="12">
      <c r="A22" s="4" t="s">
        <v>73</v>
      </c>
      <c r="B22" s="242">
        <f>B18</f>
        <v>5</v>
      </c>
      <c r="C22" s="54">
        <f>'Allocated Costs'!G52</f>
        <v>0.1400846111051075</v>
      </c>
      <c r="D22" s="54">
        <f>B22*C22</f>
        <v>0.7004230555255375</v>
      </c>
      <c r="E22" s="43"/>
    </row>
    <row r="23" spans="1:5" s="44" customFormat="1" ht="12">
      <c r="A23" s="4" t="s">
        <v>47</v>
      </c>
      <c r="B23" s="43">
        <f>B18</f>
        <v>5</v>
      </c>
      <c r="C23" s="54">
        <f>'Allocated Costs'!G50</f>
        <v>0.41352838814644055</v>
      </c>
      <c r="D23" s="54">
        <f>B23*C23</f>
        <v>2.067641940732203</v>
      </c>
      <c r="E23" s="43"/>
    </row>
    <row r="24" spans="1:5" s="10" customFormat="1" ht="12">
      <c r="A24" s="5" t="s">
        <v>18</v>
      </c>
      <c r="B24" s="8"/>
      <c r="C24" s="38"/>
      <c r="D24" s="6">
        <f>SUM(D16:D23)</f>
        <v>25.08383746352361</v>
      </c>
      <c r="E24" s="8"/>
    </row>
    <row r="25" spans="1:4" ht="12">
      <c r="A25" s="4" t="s">
        <v>104</v>
      </c>
      <c r="D25" s="244">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3"/>
  <headerFooter alignWithMargins="0">
    <oddFooter>&amp;L&amp;Z&amp;F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dc:creator>
  <cp:keywords/>
  <dc:description/>
  <cp:lastModifiedBy>Esau, Sara J</cp:lastModifiedBy>
  <cp:lastPrinted>2014-05-19T20:26:52Z</cp:lastPrinted>
  <dcterms:created xsi:type="dcterms:W3CDTF">2000-09-27T15:42:54Z</dcterms:created>
  <dcterms:modified xsi:type="dcterms:W3CDTF">2020-08-19T22:38:24Z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